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5" windowWidth="15330" windowHeight="8025" tabRatio="500" activeTab="0"/>
  </bookViews>
  <sheets>
    <sheet name="на 01.04.22" sheetId="1" r:id="rId1"/>
  </sheets>
  <definedNames>
    <definedName name="APPT" localSheetId="0">'на 01.04.22'!#REF!</definedName>
    <definedName name="FIO" localSheetId="0">'на 01.04.22'!#REF!</definedName>
    <definedName name="SIGN" localSheetId="0">'на 01.04.22'!#REF!</definedName>
    <definedName name="Z_18A44355_9B01_4B30_A21D_D58AB6C16BB3__wvu_PrintTitles" localSheetId="0">'на 01.04.22'!$6:$6</definedName>
    <definedName name="Z_18A44355_9B01_4B30_A21D_D58AB6C16BB3__wvu_Rows" localSheetId="0">'на 01.04.22'!$113:$113</definedName>
    <definedName name="Z_3BC8A2A8_E6DA_4580_831A_3F6F11ADCEF2__wvu_PrintTitles" localSheetId="0">'на 01.04.22'!$6:$6</definedName>
    <definedName name="Z_3BC8A2A8_E6DA_4580_831A_3F6F11ADCEF2__wvu_Rows" localSheetId="0">'на 01.04.22'!#REF!</definedName>
    <definedName name="Z_40AF8D35_BE0F_4075_942A_A459537355E7__wvu_PrintTitles" localSheetId="0">'на 01.04.22'!$6:$6</definedName>
    <definedName name="Z_40AF8D35_BE0F_4075_942A_A459537355E7__wvu_Rows" localSheetId="0">'на 01.04.22'!#REF!</definedName>
    <definedName name="Z_88127E63_12D7_4F66_B662_AB9F1540D418__wvu_Cols" localSheetId="0">'на 01.04.22'!#REF!</definedName>
    <definedName name="Z_88127E63_12D7_4F66_B662_AB9F1540D418__wvu_PrintTitles" localSheetId="0">'на 01.04.22'!$6:$6</definedName>
    <definedName name="Z_88127E63_12D7_4F66_B662_AB9F1540D418__wvu_Rows" localSheetId="0">('на 01.04.22'!#REF!,'на 01.04.22'!#REF!,'на 01.04.22'!#REF!,'на 01.04.22'!#REF!,'на 01.04.22'!#REF!,'на 01.04.22'!#REF!)</definedName>
    <definedName name="Z_BF505269_B908_40DB_A66E_94DF9FB9B769__wvu_PrintTitles" localSheetId="0">'на 01.04.22'!$6:$6</definedName>
    <definedName name="_xlnm.Print_Titles" localSheetId="0">'на 01.04.22'!$6:$6</definedName>
  </definedNames>
  <calcPr fullCalcOnLoad="1"/>
</workbook>
</file>

<file path=xl/sharedStrings.xml><?xml version="1.0" encoding="utf-8"?>
<sst xmlns="http://schemas.openxmlformats.org/spreadsheetml/2006/main" count="237" uniqueCount="154">
  <si>
    <t>Наименование КВД</t>
  </si>
  <si>
    <t>%
Исполнения</t>
  </si>
  <si>
    <t>%
Роста</t>
  </si>
  <si>
    <t>Налоговые и неналоговые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</si>
  <si>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</si>
  <si>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</si>
  <si>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</si>
  <si>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</si>
  <si>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</si>
  <si>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</si>
  <si>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</si>
  <si>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</si>
  <si>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</si>
  <si>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</si>
  <si>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</si>
  <si>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</si>
  <si>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</si>
  <si>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</si>
  <si>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</si>
  <si>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</si>
  <si>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</si>
  <si>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</si>
  <si>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</si>
  <si>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</si>
  <si>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</si>
  <si>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</si>
  <si>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</si>
  <si>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</si>
  <si>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</si>
  <si>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</si>
  <si>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</si>
  <si>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</si>
  <si>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</si>
  <si>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</si>
  <si>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</si>
  <si>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</si>
  <si>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</si>
  <si>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</si>
  <si>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</si>
  <si>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</si>
  <si>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</si>
  <si>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</si>
  <si>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Реализация программ формирования современной городской среды</t>
  </si>
  <si>
    <t>Обеспечение комплексного развития сельских территорий (поддержка общественно значимых проектов по благоустройству сельских территорий)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</si>
  <si>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</si>
  <si>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</si>
  <si>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</si>
  <si>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</si>
  <si>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</si>
  <si>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</si>
  <si>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</si>
  <si>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в т.ч. оплата труда с начислениями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</si>
  <si>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</si>
  <si>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</si>
  <si>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</si>
  <si>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</si>
  <si>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</si>
  <si>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</si>
  <si>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</si>
  <si>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</si>
  <si>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</si>
  <si>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</si>
  <si>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</si>
  <si>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</si>
  <si>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</si>
  <si>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</si>
  <si>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</si>
  <si>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</si>
  <si>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</si>
  <si>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</si>
  <si>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</si>
  <si>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</si>
  <si>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</si>
  <si>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</si>
  <si>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</si>
  <si>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</si>
  <si>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</si>
  <si>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</si>
  <si>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</si>
  <si>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</si>
  <si>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</si>
  <si>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</si>
  <si>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</si>
  <si>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</si>
  <si>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Периодическая печать и издательства</t>
  </si>
  <si>
    <t>Итого расходов</t>
  </si>
  <si>
    <t>Дефицит (-), Профицит (+)</t>
  </si>
  <si>
    <t>х</t>
  </si>
  <si>
    <t>Е.В. Капустина</t>
  </si>
  <si>
    <t>Создание новых мест в общеобразовательных организациях, расположенных в сельской местности и поселках городского типа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</si>
  <si>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</si>
  <si>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</si>
  <si>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</si>
  <si>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Культура, кинематография 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</si>
  <si>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</si>
  <si>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</si>
  <si>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Резервные фонды</t>
  </si>
  <si>
    <t xml:space="preserve">ИСПОЛНЕНИЕ БЮДЖЕТА ГОРОДСКОГО ОКРУГА ГОРОД МИХАЙЛОВКА </t>
  </si>
  <si>
    <t>ВОЛГОГРАДСКОЙ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</si>
  <si>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</si>
  <si>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Реализация мероприятий по обеспечению жильем молодых семей</t>
  </si>
  <si>
    <t>Решение отдельных вопросов местного значения в сфере дополнительного образования детей</t>
  </si>
  <si>
    <t>Замена кровли и выполнение необходимых для этого работ в зданиях муниципальных образовательных организаций</t>
  </si>
  <si>
    <t>Приобретение и монтаж оборудования для доочистки воды</t>
  </si>
  <si>
    <t>Инициативные платежи</t>
  </si>
  <si>
    <t>Задолженность и перерасчеты по отмененным налогам, сборам и иным обязательным платежам</t>
  </si>
  <si>
    <t>Другие вопросы в области образования</t>
  </si>
  <si>
    <t>Дотация на поддержку мер по обеспечению сбалансированности местных бюджетов для решения отдельных вопросов местного значения исходя из динамики собственных ресурсов по итогам 6-и месяцев 2021 года</t>
  </si>
  <si>
    <t>Реализация мероприятий в сфере дорожной деятельности</t>
  </si>
  <si>
    <t>Реализация мероприятий, связанных с организацией освещения улично-дорожной сети населенных пунктов</t>
  </si>
  <si>
    <t>Организация отдыха детей в каникулярный период в лагерях дневного пребывания на базе муниципальных образовательных организаций</t>
  </si>
  <si>
    <t>Благоустройство площадок для проведения праздничных линеек и других мероприятий в муниципальных общеобразовательных организациях</t>
  </si>
  <si>
    <t>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</si>
  <si>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г. N 143-ФЗ "Об актах гражданского состояния" полномочий Российской Федерации на государственную регистрацию актов гражданского состояния (переданных органам местного самоуправления)</t>
  </si>
  <si>
    <t>Предоставление субсидий гражданам на оплату жилого помещения и коммунальных услуг в соответствии с Законом Волгоградской области от 12.12.2015 N 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</t>
  </si>
  <si>
    <t>Компенсация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</si>
  <si>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Организационное обеспечение деятельности территориальных административных комиссий</t>
  </si>
  <si>
    <t>Реализация государственных полномочий Волгоградской области по организации и осуществлению регионального государственного жилищного контроля (надзора) и регионального государственного лицензионного контроля за осуществлением предпринимательской деятельности по управлению многоквартирными домами</t>
  </si>
  <si>
    <t>Организация и осуществление деятельности по опеке и попечительству</t>
  </si>
  <si>
    <t>Реализация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</si>
  <si>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</t>
  </si>
  <si>
    <t>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</si>
  <si>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</si>
  <si>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пунктах, рабочих поселках (поселках городского типа)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</si>
  <si>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</t>
  </si>
  <si>
    <t>Создание, исполнение функций и обеспечение деятельности муниципальных комиссий по делам несовершеннолетних и защите их прав</t>
  </si>
  <si>
    <t>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</t>
  </si>
  <si>
    <t>Осуществление государственных полномочий по предоставлению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лицам, потерявшим в период обучения обоих родителей или единственного родителя</t>
  </si>
  <si>
    <t>Осуществление государственных полномочий по выплате вознаграждения за труд, причитающегося приемным родителям, патронатным воспитателям, и предоставлению приемным родителям мер социальной поддержки</t>
  </si>
  <si>
    <t>Выплата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</si>
  <si>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</si>
  <si>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</si>
  <si>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</si>
  <si>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Формирование муниципальных дорожных фондов</t>
  </si>
  <si>
    <t>Государственная поддержка отрасли культуры</t>
  </si>
  <si>
    <t>Бюджетные назначения        2022 год</t>
  </si>
  <si>
    <t>НА 01.04.2022</t>
  </si>
  <si>
    <t>Исполнено на 01.04.2022</t>
  </si>
  <si>
    <t>Исполнено на 01.04.2021</t>
  </si>
  <si>
    <t>Софинансирование капитальных вложений в объекты спортивной инфраструктуры муниципальной собственности (крытые катки с искусственным льдом) в рамках развития физической культуры и спорта в Волгоградской области, которые осуществляются из местных бюджетов</t>
  </si>
  <si>
    <t>Софинансирование расходных обязательств по оплате выполненных работ по строительству дошкольных образовательных учреждений в рамках регионального проекта "Содействие занятости, входящего в национальный проект "Демография"</t>
  </si>
  <si>
    <t>Содержание объектов благоустройства</t>
  </si>
  <si>
    <t>Источники финансирования дефицита бюджета</t>
  </si>
  <si>
    <t>Финансовое обеспечение отдельных государственных полномочий по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</si>
  <si>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Начальник финансового отдела городского округа город Михайловка Волгоградской области</t>
  </si>
  <si>
    <t>Софинансирование капитальных вложений в объекты муниципальной собственности в рамках реализации мероприятий по содействию создания новых мест в общеобразовательных организациях, расположенных в сельской местности и поселках городского типа</t>
  </si>
  <si>
    <t>Проведение комплексных кадастровых работ</t>
  </si>
  <si>
    <t>Приобретение и замена оконных блоков и выполнение необходимых для этого работ в зданиях муниципальных образовательных организаций</t>
  </si>
  <si>
    <t>Проведение капитального ремонта и (или) перепрофилирование групп и (или) 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до 3 лет</t>
  </si>
  <si>
    <t>Приобретение и замена осветительных приборов, а также выполнение необходимых для этого работ в зданиях муниципальных образовательных организаций</t>
  </si>
  <si>
    <t>Предупреждение и ликвидация болезней животных, их лечение, защита населения от болезней общих для человека и животных в области обращения с животными в части отлова и содержания животных без владельцев</t>
  </si>
  <si>
    <t>Оплата жилого помещения и отдельных видов коммунальных услуг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</si>
  <si>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Предупреждение и ликвидация болезней животных, их лечение, защита населения от болезней, общих для человека и животных, в части реконструкции и содержания скотомогильников (биотермических ям)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</si>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</sst>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_-* #,##0.00_р_._-;\-* #,##0.00_р_._-;_-* \-??_р_._-;_-@_-"/>
    <numFmt numFmtId="166" formatCode="#,##0.0"/>
    <numFmt numFmtId="167" formatCode="?"/>
  </numFmts>
  <fonts count="35"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Arial"/>
      <family val="2"/>
    </font>
    <font>
      <sz val="8"/>
      <color indexed="10"/>
      <name val="Times New Roman"/>
      <family val="1"/>
    </font>
    <font>
      <sz val="8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4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26" borderId="2" applyNumberFormat="0" applyAlignment="0" applyProtection="0"/>
    <xf numFmtId="0" fontId="15" fillId="26" borderId="2" applyNumberFormat="0" applyAlignment="0" applyProtection="0"/>
    <xf numFmtId="0" fontId="16" fillId="26" borderId="1" applyNumberFormat="0" applyAlignment="0" applyProtection="0"/>
    <xf numFmtId="0" fontId="16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27" borderId="7" applyNumberFormat="0" applyAlignment="0" applyProtection="0"/>
    <xf numFmtId="0" fontId="21" fillId="27" borderId="7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1" borderId="8" applyNumberFormat="0" applyAlignment="0" applyProtection="0"/>
    <xf numFmtId="0" fontId="0" fillId="21" borderId="8" applyNumberFormat="0" applyAlignment="0" applyProtection="0"/>
    <xf numFmtId="9" fontId="0" fillId="0" borderId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9" fillId="29" borderId="0" xfId="0" applyFont="1" applyFill="1" applyAlignment="1">
      <alignment vertical="center" wrapText="1"/>
    </xf>
    <xf numFmtId="0" fontId="29" fillId="30" borderId="0" xfId="0" applyFont="1" applyFill="1" applyAlignment="1">
      <alignment vertical="center" wrapText="1"/>
    </xf>
    <xf numFmtId="49" fontId="30" fillId="29" borderId="10" xfId="0" applyNumberFormat="1" applyFont="1" applyFill="1" applyBorder="1" applyAlignment="1">
      <alignment horizontal="center" vertical="center" wrapText="1"/>
    </xf>
    <xf numFmtId="49" fontId="30" fillId="29" borderId="10" xfId="0" applyNumberFormat="1" applyFont="1" applyFill="1" applyBorder="1" applyAlignment="1">
      <alignment horizontal="left" vertical="center" wrapText="1"/>
    </xf>
    <xf numFmtId="166" fontId="30" fillId="29" borderId="10" xfId="0" applyNumberFormat="1" applyFont="1" applyFill="1" applyBorder="1" applyAlignment="1">
      <alignment horizontal="right" vertical="center" wrapText="1"/>
    </xf>
    <xf numFmtId="166" fontId="30" fillId="31" borderId="10" xfId="0" applyNumberFormat="1" applyFont="1" applyFill="1" applyBorder="1" applyAlignment="1">
      <alignment horizontal="right" vertical="center" wrapText="1"/>
    </xf>
    <xf numFmtId="0" fontId="30" fillId="29" borderId="0" xfId="0" applyFont="1" applyFill="1" applyAlignment="1">
      <alignment vertical="center" wrapText="1"/>
    </xf>
    <xf numFmtId="166" fontId="30" fillId="29" borderId="10" xfId="105" applyNumberFormat="1" applyFont="1" applyFill="1" applyBorder="1" applyAlignment="1">
      <alignment horizontal="right" vertical="center" wrapText="1"/>
      <protection/>
    </xf>
    <xf numFmtId="49" fontId="29" fillId="29" borderId="10" xfId="0" applyNumberFormat="1" applyFont="1" applyFill="1" applyBorder="1" applyAlignment="1">
      <alignment horizontal="left" vertical="center" wrapText="1"/>
    </xf>
    <xf numFmtId="166" fontId="29" fillId="29" borderId="10" xfId="105" applyNumberFormat="1" applyFont="1" applyFill="1" applyBorder="1" applyAlignment="1">
      <alignment horizontal="right" vertical="center" wrapText="1"/>
      <protection/>
    </xf>
    <xf numFmtId="166" fontId="29" fillId="29" borderId="10" xfId="0" applyNumberFormat="1" applyFont="1" applyFill="1" applyBorder="1" applyAlignment="1">
      <alignment horizontal="right" vertical="center" wrapText="1"/>
    </xf>
    <xf numFmtId="166" fontId="29" fillId="31" borderId="10" xfId="0" applyNumberFormat="1" applyFont="1" applyFill="1" applyBorder="1" applyAlignment="1">
      <alignment horizontal="right" vertical="center" wrapText="1"/>
    </xf>
    <xf numFmtId="167" fontId="29" fillId="29" borderId="10" xfId="0" applyNumberFormat="1" applyFont="1" applyFill="1" applyBorder="1" applyAlignment="1">
      <alignment horizontal="left" vertical="center" wrapText="1"/>
    </xf>
    <xf numFmtId="167" fontId="29" fillId="29" borderId="10" xfId="0" applyNumberFormat="1" applyFont="1" applyFill="1" applyBorder="1" applyAlignment="1" applyProtection="1">
      <alignment horizontal="left" vertical="center" wrapText="1"/>
      <protection/>
    </xf>
    <xf numFmtId="49" fontId="29" fillId="29" borderId="10" xfId="0" applyNumberFormat="1" applyFont="1" applyFill="1" applyBorder="1" applyAlignment="1" applyProtection="1">
      <alignment horizontal="left" vertical="center" wrapText="1"/>
      <protection/>
    </xf>
    <xf numFmtId="49" fontId="29" fillId="0" borderId="10" xfId="0" applyNumberFormat="1" applyFont="1" applyFill="1" applyBorder="1" applyAlignment="1">
      <alignment horizontal="left" vertical="center" wrapText="1"/>
    </xf>
    <xf numFmtId="166" fontId="29" fillId="0" borderId="10" xfId="0" applyNumberFormat="1" applyFont="1" applyFill="1" applyBorder="1" applyAlignment="1">
      <alignment horizontal="right" vertical="center" wrapText="1"/>
    </xf>
    <xf numFmtId="166" fontId="29" fillId="30" borderId="10" xfId="0" applyNumberFormat="1" applyFont="1" applyFill="1" applyBorder="1" applyAlignment="1">
      <alignment horizontal="right" vertical="center" wrapText="1"/>
    </xf>
    <xf numFmtId="0" fontId="29" fillId="0" borderId="0" xfId="0" applyFont="1" applyFill="1" applyAlignment="1">
      <alignment vertical="center" wrapText="1"/>
    </xf>
    <xf numFmtId="166" fontId="30" fillId="0" borderId="10" xfId="0" applyNumberFormat="1" applyFont="1" applyFill="1" applyBorder="1" applyAlignment="1">
      <alignment horizontal="right" vertical="center" wrapText="1"/>
    </xf>
    <xf numFmtId="166" fontId="30" fillId="30" borderId="10" xfId="0" applyNumberFormat="1" applyFont="1" applyFill="1" applyBorder="1" applyAlignment="1">
      <alignment horizontal="right" vertical="center" wrapText="1"/>
    </xf>
    <xf numFmtId="166" fontId="31" fillId="30" borderId="10" xfId="0" applyNumberFormat="1" applyFont="1" applyFill="1" applyBorder="1" applyAlignment="1">
      <alignment horizontal="right" vertical="center" wrapText="1"/>
    </xf>
    <xf numFmtId="166" fontId="29" fillId="30" borderId="0" xfId="0" applyNumberFormat="1" applyFont="1" applyFill="1" applyAlignment="1">
      <alignment vertical="center" wrapText="1"/>
    </xf>
    <xf numFmtId="49" fontId="30" fillId="31" borderId="10" xfId="0" applyNumberFormat="1" applyFont="1" applyFill="1" applyBorder="1" applyAlignment="1">
      <alignment horizontal="center" vertical="center" wrapText="1"/>
    </xf>
    <xf numFmtId="0" fontId="34" fillId="29" borderId="0" xfId="0" applyFont="1" applyFill="1" applyAlignment="1">
      <alignment vertical="center" wrapText="1"/>
    </xf>
    <xf numFmtId="166" fontId="34" fillId="29" borderId="0" xfId="0" applyNumberFormat="1" applyFont="1" applyFill="1" applyAlignment="1">
      <alignment vertical="center" wrapText="1"/>
    </xf>
    <xf numFmtId="49" fontId="29" fillId="0" borderId="10" xfId="105" applyNumberFormat="1" applyFont="1" applyFill="1" applyBorder="1" applyAlignment="1">
      <alignment horizontal="left" vertical="center" wrapText="1"/>
      <protection/>
    </xf>
    <xf numFmtId="0" fontId="29" fillId="0" borderId="10" xfId="105" applyFont="1" applyFill="1" applyBorder="1" applyAlignment="1">
      <alignment horizontal="left" vertical="center" wrapText="1"/>
      <protection/>
    </xf>
    <xf numFmtId="0" fontId="29" fillId="29" borderId="10" xfId="105" applyFont="1" applyFill="1" applyBorder="1" applyAlignment="1">
      <alignment horizontal="left" vertical="center" wrapText="1"/>
      <protection/>
    </xf>
    <xf numFmtId="167" fontId="30" fillId="29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Border="1" applyAlignment="1" applyProtection="1">
      <alignment horizontal="left" vertical="center" wrapText="1"/>
      <protection/>
    </xf>
    <xf numFmtId="0" fontId="31" fillId="29" borderId="0" xfId="0" applyFont="1" applyFill="1" applyAlignment="1">
      <alignment vertical="center" wrapText="1"/>
    </xf>
    <xf numFmtId="49" fontId="31" fillId="29" borderId="10" xfId="0" applyNumberFormat="1" applyFont="1" applyFill="1" applyBorder="1" applyAlignment="1">
      <alignment horizontal="left" vertical="center" wrapText="1"/>
    </xf>
    <xf numFmtId="166" fontId="31" fillId="29" borderId="10" xfId="0" applyNumberFormat="1" applyFont="1" applyFill="1" applyBorder="1" applyAlignment="1">
      <alignment horizontal="right" vertical="center" wrapText="1"/>
    </xf>
    <xf numFmtId="49" fontId="31" fillId="29" borderId="11" xfId="0" applyNumberFormat="1" applyFont="1" applyFill="1" applyBorder="1" applyAlignment="1">
      <alignment horizontal="left" vertical="center" wrapText="1"/>
    </xf>
    <xf numFmtId="166" fontId="31" fillId="30" borderId="11" xfId="0" applyNumberFormat="1" applyFont="1" applyFill="1" applyBorder="1" applyAlignment="1">
      <alignment horizontal="right" vertical="center" wrapText="1"/>
    </xf>
    <xf numFmtId="49" fontId="30" fillId="29" borderId="0" xfId="0" applyNumberFormat="1" applyFont="1" applyFill="1" applyBorder="1" applyAlignment="1">
      <alignment horizontal="left" vertical="center" wrapText="1"/>
    </xf>
    <xf numFmtId="166" fontId="30" fillId="30" borderId="0" xfId="0" applyNumberFormat="1" applyFont="1" applyFill="1" applyBorder="1" applyAlignment="1">
      <alignment horizontal="right" vertical="center" wrapText="1"/>
    </xf>
    <xf numFmtId="166" fontId="30" fillId="0" borderId="0" xfId="0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 horizontal="center" vertical="center" wrapText="1"/>
    </xf>
    <xf numFmtId="0" fontId="29" fillId="29" borderId="0" xfId="0" applyFont="1" applyFill="1" applyBorder="1" applyAlignment="1">
      <alignment horizontal="right" wrapText="1"/>
    </xf>
    <xf numFmtId="0" fontId="30" fillId="29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</cellXfs>
  <cellStyles count="11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Accent" xfId="51"/>
    <cellStyle name="Accent 1" xfId="52"/>
    <cellStyle name="Accent 2" xfId="53"/>
    <cellStyle name="Accent 3" xfId="54"/>
    <cellStyle name="Bad" xfId="55"/>
    <cellStyle name="Error" xfId="56"/>
    <cellStyle name="Footnote" xfId="57"/>
    <cellStyle name="Good" xfId="58"/>
    <cellStyle name="Heading" xfId="59"/>
    <cellStyle name="Heading 1" xfId="60"/>
    <cellStyle name="Heading 2" xfId="61"/>
    <cellStyle name="Neutral" xfId="62"/>
    <cellStyle name="Note" xfId="63"/>
    <cellStyle name="Status" xfId="64"/>
    <cellStyle name="Text" xfId="65"/>
    <cellStyle name="Warning" xfId="66"/>
    <cellStyle name="Акцент1" xfId="67"/>
    <cellStyle name="Акцент1 2" xfId="68"/>
    <cellStyle name="Акцент2" xfId="69"/>
    <cellStyle name="Акцент2 2" xfId="70"/>
    <cellStyle name="Акцент3" xfId="71"/>
    <cellStyle name="Акцент3 2" xfId="72"/>
    <cellStyle name="Акцент4" xfId="73"/>
    <cellStyle name="Акцент4 2" xfId="74"/>
    <cellStyle name="Акцент5" xfId="75"/>
    <cellStyle name="Акцент5 2" xfId="76"/>
    <cellStyle name="Акцент6" xfId="77"/>
    <cellStyle name="Акцент6 2" xfId="78"/>
    <cellStyle name="Ввод " xfId="79"/>
    <cellStyle name="Ввод  2" xfId="80"/>
    <cellStyle name="Вывод" xfId="81"/>
    <cellStyle name="Вывод 2" xfId="82"/>
    <cellStyle name="Вычисление" xfId="83"/>
    <cellStyle name="Вычисление 2" xfId="84"/>
    <cellStyle name="Currency" xfId="85"/>
    <cellStyle name="Currency [0]" xfId="86"/>
    <cellStyle name="Денежный 2" xfId="87"/>
    <cellStyle name="Денежный 2 2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3" xfId="106"/>
    <cellStyle name="Обычный 3 2" xfId="107"/>
    <cellStyle name="Обычный 3 2 2" xfId="108"/>
    <cellStyle name="Обычный 3 3" xfId="109"/>
    <cellStyle name="Обычный 4" xfId="110"/>
    <cellStyle name="Обычный 4 2" xfId="111"/>
    <cellStyle name="Обычный 4 2 2" xfId="112"/>
    <cellStyle name="Обычный 4 3" xfId="113"/>
    <cellStyle name="Плохой" xfId="114"/>
    <cellStyle name="Плохой 2" xfId="115"/>
    <cellStyle name="Пояснение" xfId="116"/>
    <cellStyle name="Пояснение 2" xfId="117"/>
    <cellStyle name="Примечание" xfId="118"/>
    <cellStyle name="Примечание 2" xfId="119"/>
    <cellStyle name="Percent" xfId="120"/>
    <cellStyle name="Связанная ячейка" xfId="121"/>
    <cellStyle name="Связанная ячейка 2" xfId="122"/>
    <cellStyle name="Текст предупреждения" xfId="123"/>
    <cellStyle name="Текст предупреждения 2" xfId="124"/>
    <cellStyle name="Comma" xfId="125"/>
    <cellStyle name="Comma [0]" xfId="126"/>
    <cellStyle name="Финансовый 2" xfId="127"/>
    <cellStyle name="Финансовый 2 2" xfId="128"/>
    <cellStyle name="Хороший" xfId="129"/>
    <cellStyle name="Хороший 2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3"/>
  <sheetViews>
    <sheetView showGridLines="0" tabSelected="1" zoomScalePageLayoutView="0" workbookViewId="0" topLeftCell="A1">
      <selection activeCell="I23" sqref="I23"/>
    </sheetView>
  </sheetViews>
  <sheetFormatPr defaultColWidth="9.140625" defaultRowHeight="12.75" customHeight="1" outlineLevelRow="7"/>
  <cols>
    <col min="1" max="1" width="45.421875" style="1" customWidth="1"/>
    <col min="2" max="2" width="10.00390625" style="1" bestFit="1" customWidth="1"/>
    <col min="3" max="3" width="10.8515625" style="1" customWidth="1"/>
    <col min="4" max="4" width="10.57421875" style="1" customWidth="1"/>
    <col min="5" max="5" width="10.8515625" style="2" customWidth="1"/>
    <col min="6" max="6" width="6.8515625" style="1" customWidth="1"/>
    <col min="7" max="16384" width="9.140625" style="1" customWidth="1"/>
  </cols>
  <sheetData>
    <row r="1" ht="11.25"/>
    <row r="2" spans="1:6" ht="11.25">
      <c r="A2" s="42" t="s">
        <v>97</v>
      </c>
      <c r="B2" s="43"/>
      <c r="C2" s="43"/>
      <c r="D2" s="43"/>
      <c r="E2" s="43"/>
      <c r="F2" s="43"/>
    </row>
    <row r="3" spans="1:6" ht="11.25">
      <c r="A3" s="40" t="s">
        <v>98</v>
      </c>
      <c r="B3" s="40"/>
      <c r="C3" s="40"/>
      <c r="D3" s="40"/>
      <c r="E3" s="40"/>
      <c r="F3" s="40"/>
    </row>
    <row r="4" spans="1:6" ht="11.25">
      <c r="A4" s="40" t="s">
        <v>136</v>
      </c>
      <c r="B4" s="40"/>
      <c r="C4" s="40"/>
      <c r="D4" s="40"/>
      <c r="E4" s="40"/>
      <c r="F4" s="40"/>
    </row>
    <row r="5" ht="11.25"/>
    <row r="6" spans="1:6" ht="31.5">
      <c r="A6" s="3" t="s">
        <v>0</v>
      </c>
      <c r="B6" s="3" t="s">
        <v>135</v>
      </c>
      <c r="C6" s="3" t="s">
        <v>137</v>
      </c>
      <c r="D6" s="3" t="s">
        <v>1</v>
      </c>
      <c r="E6" s="24" t="s">
        <v>138</v>
      </c>
      <c r="F6" s="3" t="s">
        <v>2</v>
      </c>
    </row>
    <row r="7" spans="1:6" ht="12.75">
      <c r="A7" s="45"/>
      <c r="B7" s="45"/>
      <c r="C7" s="45"/>
      <c r="D7" s="45"/>
      <c r="E7" s="45"/>
      <c r="F7" s="45"/>
    </row>
    <row r="8" spans="1:6" s="7" customFormat="1" ht="10.5">
      <c r="A8" s="4" t="s">
        <v>3</v>
      </c>
      <c r="B8" s="5">
        <f>B9+B10+B11+B16+B19+B23+B30+B34+B35+B41+B42</f>
        <v>751572.9999999999</v>
      </c>
      <c r="C8" s="5">
        <f>C9+C10+C11+C16+C19+C22+C23+C30+C34+C35+C41+C42</f>
        <v>173070.4</v>
      </c>
      <c r="D8" s="5">
        <f>C8/B8*100</f>
        <v>23.027756452134394</v>
      </c>
      <c r="E8" s="6">
        <f>E9+E10+E11+E16+E19+E23+E30+E34+E35+E41+E42</f>
        <v>181596.49999999994</v>
      </c>
      <c r="F8" s="5">
        <f>C8/E8*100</f>
        <v>95.30492052434934</v>
      </c>
    </row>
    <row r="9" spans="1:6" s="7" customFormat="1" ht="10.5" outlineLevel="2">
      <c r="A9" s="4" t="s">
        <v>4</v>
      </c>
      <c r="B9" s="8">
        <v>437098.2</v>
      </c>
      <c r="C9" s="5">
        <v>81923.6</v>
      </c>
      <c r="D9" s="5">
        <f aca="true" t="shared" si="0" ref="D9:D72">C9/B9*100</f>
        <v>18.742607496439014</v>
      </c>
      <c r="E9" s="6">
        <v>79703.9</v>
      </c>
      <c r="F9" s="5">
        <f aca="true" t="shared" si="1" ref="F9:F69">C9/E9*100</f>
        <v>102.78493273227537</v>
      </c>
    </row>
    <row r="10" spans="1:6" s="7" customFormat="1" ht="21" outlineLevel="1">
      <c r="A10" s="4" t="s">
        <v>5</v>
      </c>
      <c r="B10" s="8">
        <v>34178</v>
      </c>
      <c r="C10" s="5">
        <v>8814.5</v>
      </c>
      <c r="D10" s="5">
        <f t="shared" si="0"/>
        <v>25.789981859675816</v>
      </c>
      <c r="E10" s="6">
        <v>9249.1</v>
      </c>
      <c r="F10" s="5">
        <f t="shared" si="1"/>
        <v>95.30116443762095</v>
      </c>
    </row>
    <row r="11" spans="1:6" s="7" customFormat="1" ht="10.5" outlineLevel="1">
      <c r="A11" s="4" t="s">
        <v>6</v>
      </c>
      <c r="B11" s="5">
        <f>B12+B13+B14+B15</f>
        <v>69320</v>
      </c>
      <c r="C11" s="5">
        <f>C12+C13+C14+C15</f>
        <v>42887.4</v>
      </c>
      <c r="D11" s="5">
        <f t="shared" si="0"/>
        <v>61.86872475476053</v>
      </c>
      <c r="E11" s="6">
        <f>E12+E13+E14+E15</f>
        <v>55371.399999999994</v>
      </c>
      <c r="F11" s="5">
        <f t="shared" si="1"/>
        <v>77.45406473377955</v>
      </c>
    </row>
    <row r="12" spans="1:6" ht="22.5" outlineLevel="1">
      <c r="A12" s="9" t="s">
        <v>7</v>
      </c>
      <c r="B12" s="10">
        <v>7800</v>
      </c>
      <c r="C12" s="11">
        <v>1962.2</v>
      </c>
      <c r="D12" s="11">
        <f t="shared" si="0"/>
        <v>25.156410256410254</v>
      </c>
      <c r="E12" s="12">
        <v>1226.1</v>
      </c>
      <c r="F12" s="11">
        <f t="shared" si="1"/>
        <v>160.03588614305525</v>
      </c>
    </row>
    <row r="13" spans="1:6" ht="22.5" outlineLevel="2">
      <c r="A13" s="9" t="s">
        <v>8</v>
      </c>
      <c r="B13" s="10">
        <v>600</v>
      </c>
      <c r="C13" s="11">
        <v>113.8</v>
      </c>
      <c r="D13" s="11">
        <f t="shared" si="0"/>
        <v>18.966666666666665</v>
      </c>
      <c r="E13" s="12">
        <v>7268.7</v>
      </c>
      <c r="F13" s="11">
        <f t="shared" si="1"/>
        <v>1.565616960391817</v>
      </c>
    </row>
    <row r="14" spans="1:6" ht="11.25" outlineLevel="2">
      <c r="A14" s="9" t="s">
        <v>9</v>
      </c>
      <c r="B14" s="10">
        <v>50000</v>
      </c>
      <c r="C14" s="11">
        <v>35715.6</v>
      </c>
      <c r="D14" s="11">
        <f t="shared" si="0"/>
        <v>71.43119999999999</v>
      </c>
      <c r="E14" s="12">
        <v>43096.1</v>
      </c>
      <c r="F14" s="11">
        <f t="shared" si="1"/>
        <v>82.8743204141442</v>
      </c>
    </row>
    <row r="15" spans="1:6" ht="22.5" outlineLevel="2">
      <c r="A15" s="9" t="s">
        <v>10</v>
      </c>
      <c r="B15" s="10">
        <v>10920</v>
      </c>
      <c r="C15" s="11">
        <v>5095.8</v>
      </c>
      <c r="D15" s="11">
        <f t="shared" si="0"/>
        <v>46.66483516483517</v>
      </c>
      <c r="E15" s="12">
        <v>3780.5</v>
      </c>
      <c r="F15" s="11">
        <f t="shared" si="1"/>
        <v>134.79169422034124</v>
      </c>
    </row>
    <row r="16" spans="1:6" s="7" customFormat="1" ht="10.5" outlineLevel="1">
      <c r="A16" s="4" t="s">
        <v>11</v>
      </c>
      <c r="B16" s="5">
        <f>B17+B18</f>
        <v>76100</v>
      </c>
      <c r="C16" s="5">
        <f>C17+C18</f>
        <v>7171.8</v>
      </c>
      <c r="D16" s="5">
        <f t="shared" si="0"/>
        <v>9.424178712220762</v>
      </c>
      <c r="E16" s="6">
        <f>E17+E18</f>
        <v>8713</v>
      </c>
      <c r="F16" s="5">
        <f t="shared" si="1"/>
        <v>82.31148858028234</v>
      </c>
    </row>
    <row r="17" spans="1:6" ht="11.25" outlineLevel="2">
      <c r="A17" s="9" t="s">
        <v>12</v>
      </c>
      <c r="B17" s="10">
        <v>12680</v>
      </c>
      <c r="C17" s="11">
        <v>247.3</v>
      </c>
      <c r="D17" s="11">
        <f t="shared" si="0"/>
        <v>1.9503154574132493</v>
      </c>
      <c r="E17" s="12">
        <v>200.4</v>
      </c>
      <c r="F17" s="11">
        <f t="shared" si="1"/>
        <v>123.40319361277446</v>
      </c>
    </row>
    <row r="18" spans="1:6" ht="11.25" outlineLevel="2">
      <c r="A18" s="9" t="s">
        <v>13</v>
      </c>
      <c r="B18" s="10">
        <v>63420</v>
      </c>
      <c r="C18" s="11">
        <v>6924.5</v>
      </c>
      <c r="D18" s="11">
        <f t="shared" si="0"/>
        <v>10.918479974771365</v>
      </c>
      <c r="E18" s="12">
        <v>8512.6</v>
      </c>
      <c r="F18" s="11">
        <f t="shared" si="1"/>
        <v>81.3441251791462</v>
      </c>
    </row>
    <row r="19" spans="1:6" s="7" customFormat="1" ht="10.5" outlineLevel="1">
      <c r="A19" s="4" t="s">
        <v>14</v>
      </c>
      <c r="B19" s="5">
        <f>B20+B21</f>
        <v>7000</v>
      </c>
      <c r="C19" s="5">
        <f>C20+C21</f>
        <v>2338.3</v>
      </c>
      <c r="D19" s="5">
        <f t="shared" si="0"/>
        <v>33.40428571428571</v>
      </c>
      <c r="E19" s="6">
        <f>E20+E21</f>
        <v>1908.8</v>
      </c>
      <c r="F19" s="5">
        <f t="shared" si="1"/>
        <v>122.50104777870916</v>
      </c>
    </row>
    <row r="20" spans="1:6" ht="22.5" outlineLevel="2">
      <c r="A20" s="9" t="s">
        <v>15</v>
      </c>
      <c r="B20" s="10">
        <v>6965</v>
      </c>
      <c r="C20" s="11">
        <v>2303.3</v>
      </c>
      <c r="D20" s="11">
        <f t="shared" si="0"/>
        <v>33.069633883704235</v>
      </c>
      <c r="E20" s="12">
        <v>1908.8</v>
      </c>
      <c r="F20" s="11">
        <f t="shared" si="1"/>
        <v>120.66743503772004</v>
      </c>
    </row>
    <row r="21" spans="1:6" ht="22.5" outlineLevel="2">
      <c r="A21" s="9" t="s">
        <v>16</v>
      </c>
      <c r="B21" s="10">
        <v>35</v>
      </c>
      <c r="C21" s="11">
        <v>35</v>
      </c>
      <c r="D21" s="11">
        <f t="shared" si="0"/>
        <v>100</v>
      </c>
      <c r="E21" s="12">
        <v>0</v>
      </c>
      <c r="F21" s="11" t="s">
        <v>87</v>
      </c>
    </row>
    <row r="22" spans="1:6" s="7" customFormat="1" ht="21" hidden="1" outlineLevel="2">
      <c r="A22" s="4" t="s">
        <v>105</v>
      </c>
      <c r="B22" s="8">
        <v>0</v>
      </c>
      <c r="C22" s="5">
        <v>0</v>
      </c>
      <c r="D22" s="5" t="s">
        <v>87</v>
      </c>
      <c r="E22" s="6">
        <v>0</v>
      </c>
      <c r="F22" s="5" t="s">
        <v>87</v>
      </c>
    </row>
    <row r="23" spans="1:6" s="7" customFormat="1" ht="21" outlineLevel="1" collapsed="1">
      <c r="A23" s="4" t="s">
        <v>17</v>
      </c>
      <c r="B23" s="5">
        <f>B24+B25+B26+B27+B28+B29</f>
        <v>105157.7</v>
      </c>
      <c r="C23" s="5">
        <f>C24+C25+C26+C27+C28+C29</f>
        <v>21571.7</v>
      </c>
      <c r="D23" s="5">
        <f t="shared" si="0"/>
        <v>20.513666616900142</v>
      </c>
      <c r="E23" s="6">
        <f>E24+E25+E26+E27+E28+E29</f>
        <v>20274.8</v>
      </c>
      <c r="F23" s="5">
        <f t="shared" si="1"/>
        <v>106.3966105707578</v>
      </c>
    </row>
    <row r="24" spans="1:6" ht="56.25" outlineLevel="7">
      <c r="A24" s="13" t="s">
        <v>18</v>
      </c>
      <c r="B24" s="10">
        <v>75600</v>
      </c>
      <c r="C24" s="11">
        <v>14018.7</v>
      </c>
      <c r="D24" s="11">
        <f t="shared" si="0"/>
        <v>18.54325396825397</v>
      </c>
      <c r="E24" s="12">
        <v>16762.1</v>
      </c>
      <c r="F24" s="11">
        <f t="shared" si="1"/>
        <v>83.63331563467585</v>
      </c>
    </row>
    <row r="25" spans="1:6" ht="56.25" outlineLevel="7">
      <c r="A25" s="9" t="s">
        <v>19</v>
      </c>
      <c r="B25" s="10">
        <v>9000</v>
      </c>
      <c r="C25" s="11">
        <v>1085</v>
      </c>
      <c r="D25" s="11">
        <f t="shared" si="0"/>
        <v>12.055555555555555</v>
      </c>
      <c r="E25" s="12">
        <v>448.5</v>
      </c>
      <c r="F25" s="11">
        <f t="shared" si="1"/>
        <v>241.917502787068</v>
      </c>
    </row>
    <row r="26" spans="1:6" ht="56.25" outlineLevel="7">
      <c r="A26" s="9" t="s">
        <v>20</v>
      </c>
      <c r="B26" s="10">
        <v>757.7</v>
      </c>
      <c r="C26" s="11">
        <v>245.9</v>
      </c>
      <c r="D26" s="11">
        <f t="shared" si="0"/>
        <v>32.45347762966873</v>
      </c>
      <c r="E26" s="12">
        <v>126.7</v>
      </c>
      <c r="F26" s="11">
        <f t="shared" si="1"/>
        <v>194.0805051302289</v>
      </c>
    </row>
    <row r="27" spans="1:6" ht="22.5" outlineLevel="7">
      <c r="A27" s="9" t="s">
        <v>21</v>
      </c>
      <c r="B27" s="10">
        <v>7000</v>
      </c>
      <c r="C27" s="11">
        <v>2375.2</v>
      </c>
      <c r="D27" s="11">
        <f t="shared" si="0"/>
        <v>33.93142857142857</v>
      </c>
      <c r="E27" s="12">
        <v>1894.2</v>
      </c>
      <c r="F27" s="11">
        <f t="shared" si="1"/>
        <v>125.39330588111075</v>
      </c>
    </row>
    <row r="28" spans="1:6" ht="45" outlineLevel="7">
      <c r="A28" s="9" t="s">
        <v>22</v>
      </c>
      <c r="B28" s="10">
        <v>1200</v>
      </c>
      <c r="C28" s="11">
        <v>0</v>
      </c>
      <c r="D28" s="11">
        <f t="shared" si="0"/>
        <v>0</v>
      </c>
      <c r="E28" s="12">
        <v>0</v>
      </c>
      <c r="F28" s="11" t="s">
        <v>87</v>
      </c>
    </row>
    <row r="29" spans="1:6" ht="56.25" outlineLevel="7">
      <c r="A29" s="9" t="s">
        <v>23</v>
      </c>
      <c r="B29" s="10">
        <v>11600</v>
      </c>
      <c r="C29" s="11">
        <v>3846.9</v>
      </c>
      <c r="D29" s="11">
        <f t="shared" si="0"/>
        <v>33.16293103448276</v>
      </c>
      <c r="E29" s="12">
        <v>1043.3</v>
      </c>
      <c r="F29" s="11">
        <f t="shared" si="1"/>
        <v>368.7242403910668</v>
      </c>
    </row>
    <row r="30" spans="1:6" s="7" customFormat="1" ht="10.5" outlineLevel="1">
      <c r="A30" s="4" t="s">
        <v>24</v>
      </c>
      <c r="B30" s="5">
        <f>B31+B32+B33</f>
        <v>1100</v>
      </c>
      <c r="C30" s="5">
        <f>C31+C32+C33</f>
        <v>179</v>
      </c>
      <c r="D30" s="5">
        <f t="shared" si="0"/>
        <v>16.272727272727273</v>
      </c>
      <c r="E30" s="6">
        <f>E31+E32+E33</f>
        <v>361.5</v>
      </c>
      <c r="F30" s="5">
        <f t="shared" si="1"/>
        <v>49.51590594744122</v>
      </c>
    </row>
    <row r="31" spans="1:6" ht="22.5" outlineLevel="3">
      <c r="A31" s="9" t="s">
        <v>25</v>
      </c>
      <c r="B31" s="10">
        <v>695.9</v>
      </c>
      <c r="C31" s="11">
        <v>27</v>
      </c>
      <c r="D31" s="11">
        <f t="shared" si="0"/>
        <v>3.879867797097284</v>
      </c>
      <c r="E31" s="12">
        <v>210.6</v>
      </c>
      <c r="F31" s="11">
        <f t="shared" si="1"/>
        <v>12.820512820512823</v>
      </c>
    </row>
    <row r="32" spans="1:6" ht="11.25" outlineLevel="3">
      <c r="A32" s="9" t="s">
        <v>26</v>
      </c>
      <c r="B32" s="10">
        <v>85.6</v>
      </c>
      <c r="C32" s="11">
        <v>12.2</v>
      </c>
      <c r="D32" s="11">
        <f t="shared" si="0"/>
        <v>14.252336448598129</v>
      </c>
      <c r="E32" s="12">
        <v>39.8</v>
      </c>
      <c r="F32" s="11">
        <f t="shared" si="1"/>
        <v>30.65326633165829</v>
      </c>
    </row>
    <row r="33" spans="1:6" ht="11.25" outlineLevel="3">
      <c r="A33" s="9" t="s">
        <v>27</v>
      </c>
      <c r="B33" s="10">
        <v>318.5</v>
      </c>
      <c r="C33" s="11">
        <v>139.8</v>
      </c>
      <c r="D33" s="11">
        <f t="shared" si="0"/>
        <v>43.893249607535324</v>
      </c>
      <c r="E33" s="12">
        <v>111.1</v>
      </c>
      <c r="F33" s="11">
        <f t="shared" si="1"/>
        <v>125.83258325832585</v>
      </c>
    </row>
    <row r="34" spans="1:6" s="7" customFormat="1" ht="21" outlineLevel="1">
      <c r="A34" s="4" t="s">
        <v>28</v>
      </c>
      <c r="B34" s="8">
        <v>10185.1</v>
      </c>
      <c r="C34" s="5">
        <v>2050.7</v>
      </c>
      <c r="D34" s="5">
        <f t="shared" si="0"/>
        <v>20.13431385062493</v>
      </c>
      <c r="E34" s="6">
        <v>2147.5</v>
      </c>
      <c r="F34" s="5">
        <f t="shared" si="1"/>
        <v>95.49243306169964</v>
      </c>
    </row>
    <row r="35" spans="1:6" s="7" customFormat="1" ht="21" outlineLevel="1">
      <c r="A35" s="4" t="s">
        <v>29</v>
      </c>
      <c r="B35" s="5">
        <f>B36+B37+B38+B39+B40</f>
        <v>5434</v>
      </c>
      <c r="C35" s="5">
        <f>C36+C37+C38+C39+C40</f>
        <v>1294.3999999999999</v>
      </c>
      <c r="D35" s="5">
        <f t="shared" si="0"/>
        <v>23.820390136179608</v>
      </c>
      <c r="E35" s="6">
        <f>E36+E37+E38+E39+E40</f>
        <v>1127.8000000000002</v>
      </c>
      <c r="F35" s="5">
        <f t="shared" si="1"/>
        <v>114.77212271679373</v>
      </c>
    </row>
    <row r="36" spans="1:6" ht="67.5" outlineLevel="7">
      <c r="A36" s="14" t="s">
        <v>30</v>
      </c>
      <c r="B36" s="10">
        <v>2000</v>
      </c>
      <c r="C36" s="11">
        <v>136.8</v>
      </c>
      <c r="D36" s="11">
        <f t="shared" si="0"/>
        <v>6.84</v>
      </c>
      <c r="E36" s="12">
        <v>141.2</v>
      </c>
      <c r="F36" s="11">
        <f t="shared" si="1"/>
        <v>96.88385269121814</v>
      </c>
    </row>
    <row r="37" spans="1:6" ht="67.5" outlineLevel="7">
      <c r="A37" s="14" t="s">
        <v>31</v>
      </c>
      <c r="B37" s="10">
        <v>0</v>
      </c>
      <c r="C37" s="11">
        <v>0</v>
      </c>
      <c r="D37" s="11" t="s">
        <v>87</v>
      </c>
      <c r="E37" s="12">
        <v>0.2</v>
      </c>
      <c r="F37" s="11">
        <f t="shared" si="1"/>
        <v>0</v>
      </c>
    </row>
    <row r="38" spans="1:6" ht="33.75" outlineLevel="7">
      <c r="A38" s="15" t="s">
        <v>32</v>
      </c>
      <c r="B38" s="10">
        <v>3230</v>
      </c>
      <c r="C38" s="11">
        <v>1106.1</v>
      </c>
      <c r="D38" s="11">
        <f t="shared" si="0"/>
        <v>34.244582043343655</v>
      </c>
      <c r="E38" s="12">
        <v>952.5</v>
      </c>
      <c r="F38" s="11">
        <f t="shared" si="1"/>
        <v>116.12598425196849</v>
      </c>
    </row>
    <row r="39" spans="1:6" ht="45" hidden="1" outlineLevel="7">
      <c r="A39" s="15" t="s">
        <v>33</v>
      </c>
      <c r="B39" s="10">
        <v>0</v>
      </c>
      <c r="C39" s="11">
        <v>0</v>
      </c>
      <c r="D39" s="11" t="s">
        <v>87</v>
      </c>
      <c r="E39" s="12">
        <v>0</v>
      </c>
      <c r="F39" s="11" t="s">
        <v>87</v>
      </c>
    </row>
    <row r="40" spans="1:6" ht="67.5" outlineLevel="7">
      <c r="A40" s="9" t="s">
        <v>34</v>
      </c>
      <c r="B40" s="10">
        <v>204</v>
      </c>
      <c r="C40" s="11">
        <v>51.5</v>
      </c>
      <c r="D40" s="11">
        <f t="shared" si="0"/>
        <v>25.245098039215684</v>
      </c>
      <c r="E40" s="12">
        <v>33.9</v>
      </c>
      <c r="F40" s="11">
        <f t="shared" si="1"/>
        <v>151.9174041297935</v>
      </c>
    </row>
    <row r="41" spans="1:6" s="7" customFormat="1" ht="10.5" outlineLevel="1">
      <c r="A41" s="4" t="s">
        <v>35</v>
      </c>
      <c r="B41" s="8">
        <v>6000</v>
      </c>
      <c r="C41" s="5">
        <v>4792.3</v>
      </c>
      <c r="D41" s="5">
        <f t="shared" si="0"/>
        <v>79.87166666666667</v>
      </c>
      <c r="E41" s="6">
        <v>2705.8</v>
      </c>
      <c r="F41" s="5">
        <f t="shared" si="1"/>
        <v>177.11212949959346</v>
      </c>
    </row>
    <row r="42" spans="1:6" s="7" customFormat="1" ht="10.5" outlineLevel="1">
      <c r="A42" s="4" t="s">
        <v>36</v>
      </c>
      <c r="B42" s="5">
        <f>B43+B44+B45</f>
        <v>0</v>
      </c>
      <c r="C42" s="5">
        <f>C43+C44+C45</f>
        <v>46.7</v>
      </c>
      <c r="D42" s="5" t="s">
        <v>87</v>
      </c>
      <c r="E42" s="6">
        <f>E43+E44+E45</f>
        <v>32.9</v>
      </c>
      <c r="F42" s="5">
        <f t="shared" si="1"/>
        <v>141.94528875379942</v>
      </c>
    </row>
    <row r="43" spans="1:6" ht="11.25" outlineLevel="7">
      <c r="A43" s="9" t="s">
        <v>37</v>
      </c>
      <c r="B43" s="11">
        <v>0</v>
      </c>
      <c r="C43" s="11">
        <v>-28.3</v>
      </c>
      <c r="D43" s="11" t="s">
        <v>87</v>
      </c>
      <c r="E43" s="12">
        <v>32.9</v>
      </c>
      <c r="F43" s="11" t="s">
        <v>87</v>
      </c>
    </row>
    <row r="44" spans="1:6" ht="11.25" outlineLevel="7">
      <c r="A44" s="9" t="s">
        <v>36</v>
      </c>
      <c r="B44" s="11">
        <v>0</v>
      </c>
      <c r="C44" s="11">
        <v>75</v>
      </c>
      <c r="D44" s="11" t="s">
        <v>87</v>
      </c>
      <c r="E44" s="12">
        <v>0</v>
      </c>
      <c r="F44" s="11" t="s">
        <v>87</v>
      </c>
    </row>
    <row r="45" spans="1:6" ht="11.25" hidden="1" outlineLevel="7">
      <c r="A45" s="9" t="s">
        <v>104</v>
      </c>
      <c r="B45" s="11">
        <v>0</v>
      </c>
      <c r="C45" s="11">
        <v>0</v>
      </c>
      <c r="D45" s="11" t="s">
        <v>87</v>
      </c>
      <c r="E45" s="12">
        <v>0</v>
      </c>
      <c r="F45" s="11" t="s">
        <v>87</v>
      </c>
    </row>
    <row r="46" spans="1:6" s="7" customFormat="1" ht="10.5" collapsed="1">
      <c r="A46" s="4" t="s">
        <v>38</v>
      </c>
      <c r="B46" s="5">
        <f>B47+B101+B102</f>
        <v>1385556.4</v>
      </c>
      <c r="C46" s="5">
        <f>C47+C101+C102</f>
        <v>277712.39999999997</v>
      </c>
      <c r="D46" s="5">
        <f t="shared" si="0"/>
        <v>20.04338473699086</v>
      </c>
      <c r="E46" s="6">
        <f>E47+E101+E102</f>
        <v>266304.7</v>
      </c>
      <c r="F46" s="5">
        <f t="shared" si="1"/>
        <v>104.28370209012456</v>
      </c>
    </row>
    <row r="47" spans="1:6" s="7" customFormat="1" ht="21" outlineLevel="1">
      <c r="A47" s="4" t="s">
        <v>39</v>
      </c>
      <c r="B47" s="5">
        <f>B48+B50+B74+B97</f>
        <v>1385556.4</v>
      </c>
      <c r="C47" s="5">
        <f>C48+C50+C74+C97</f>
        <v>284209.89999999997</v>
      </c>
      <c r="D47" s="5">
        <f t="shared" si="0"/>
        <v>20.512329920312155</v>
      </c>
      <c r="E47" s="6">
        <f>E48+E50+E74+E97</f>
        <v>270801</v>
      </c>
      <c r="F47" s="5">
        <f t="shared" si="1"/>
        <v>104.95156960277103</v>
      </c>
    </row>
    <row r="48" spans="1:6" s="7" customFormat="1" ht="21" hidden="1" outlineLevel="1">
      <c r="A48" s="4" t="s">
        <v>40</v>
      </c>
      <c r="B48" s="5">
        <f>B49</f>
        <v>0</v>
      </c>
      <c r="C48" s="5">
        <f>C49</f>
        <v>0</v>
      </c>
      <c r="D48" s="5" t="s">
        <v>87</v>
      </c>
      <c r="E48" s="5">
        <f>E49</f>
        <v>0</v>
      </c>
      <c r="F48" s="5" t="s">
        <v>87</v>
      </c>
    </row>
    <row r="49" spans="1:6" s="19" customFormat="1" ht="45" hidden="1" outlineLevel="1">
      <c r="A49" s="16" t="s">
        <v>107</v>
      </c>
      <c r="B49" s="17">
        <v>0</v>
      </c>
      <c r="C49" s="17">
        <v>0</v>
      </c>
      <c r="D49" s="11" t="s">
        <v>87</v>
      </c>
      <c r="E49" s="18">
        <v>0</v>
      </c>
      <c r="F49" s="11" t="s">
        <v>87</v>
      </c>
    </row>
    <row r="50" spans="1:6" s="7" customFormat="1" ht="21" outlineLevel="2">
      <c r="A50" s="4" t="s">
        <v>41</v>
      </c>
      <c r="B50" s="6">
        <f>B51+B52+B53+B54+B55+B56+B57+B58+B59+B60+B61+B62+B63+B64+B65+B66+B67+B68+B69+B70+B71+B72+B73</f>
        <v>725163.1</v>
      </c>
      <c r="C50" s="6">
        <f>C51+C52+C53+C54+C55+C56+C57+C58+C59+C60+C61+C62+C63+C64+C65+C66+C67+C68+C69+C70+C71+C72+C73</f>
        <v>105163</v>
      </c>
      <c r="D50" s="5">
        <f t="shared" si="0"/>
        <v>14.501978934118409</v>
      </c>
      <c r="E50" s="6">
        <f>E51+E52+E53+E54+E55+E56+E57+E58+E59+E60+E61+E62+E63+E64+E65+E66+E67+E68+E69+E70+E71+E72+E73</f>
        <v>89524.4</v>
      </c>
      <c r="F50" s="5">
        <f t="shared" si="1"/>
        <v>117.46853371818187</v>
      </c>
    </row>
    <row r="51" spans="1:6" ht="11.25" outlineLevel="2">
      <c r="A51" s="9" t="s">
        <v>133</v>
      </c>
      <c r="B51" s="12">
        <v>151500</v>
      </c>
      <c r="C51" s="11">
        <v>65000</v>
      </c>
      <c r="D51" s="11">
        <f t="shared" si="0"/>
        <v>42.9042904290429</v>
      </c>
      <c r="E51" s="12">
        <v>0</v>
      </c>
      <c r="F51" s="11" t="s">
        <v>87</v>
      </c>
    </row>
    <row r="52" spans="1:6" ht="11.25" outlineLevel="2">
      <c r="A52" s="9" t="s">
        <v>108</v>
      </c>
      <c r="B52" s="11">
        <v>51487</v>
      </c>
      <c r="C52" s="11">
        <v>4987</v>
      </c>
      <c r="D52" s="11">
        <f t="shared" si="0"/>
        <v>9.685940140229572</v>
      </c>
      <c r="E52" s="12">
        <v>15000</v>
      </c>
      <c r="F52" s="11">
        <f t="shared" si="1"/>
        <v>33.24666666666667</v>
      </c>
    </row>
    <row r="53" spans="1:6" ht="22.5" outlineLevel="2">
      <c r="A53" s="16" t="s">
        <v>109</v>
      </c>
      <c r="B53" s="11">
        <v>8000</v>
      </c>
      <c r="C53" s="11">
        <v>0</v>
      </c>
      <c r="D53" s="11">
        <f t="shared" si="0"/>
        <v>0</v>
      </c>
      <c r="E53" s="12">
        <v>0</v>
      </c>
      <c r="F53" s="11" t="s">
        <v>87</v>
      </c>
    </row>
    <row r="54" spans="1:6" ht="56.25" outlineLevel="2">
      <c r="A54" s="16" t="s">
        <v>139</v>
      </c>
      <c r="B54" s="11">
        <v>136000</v>
      </c>
      <c r="C54" s="11">
        <v>0</v>
      </c>
      <c r="D54" s="11">
        <f t="shared" si="0"/>
        <v>0</v>
      </c>
      <c r="E54" s="12">
        <v>0</v>
      </c>
      <c r="F54" s="11" t="s">
        <v>87</v>
      </c>
    </row>
    <row r="55" spans="1:6" ht="56.25" outlineLevel="2">
      <c r="A55" s="16" t="s">
        <v>145</v>
      </c>
      <c r="B55" s="11">
        <v>140792.7</v>
      </c>
      <c r="C55" s="11">
        <v>0</v>
      </c>
      <c r="D55" s="11">
        <f t="shared" si="0"/>
        <v>0</v>
      </c>
      <c r="E55" s="12">
        <v>0</v>
      </c>
      <c r="F55" s="11" t="s">
        <v>87</v>
      </c>
    </row>
    <row r="56" spans="1:6" ht="56.25" hidden="1" outlineLevel="2">
      <c r="A56" s="16" t="s">
        <v>140</v>
      </c>
      <c r="B56" s="11">
        <v>0</v>
      </c>
      <c r="C56" s="11">
        <v>0</v>
      </c>
      <c r="D56" s="11" t="s">
        <v>87</v>
      </c>
      <c r="E56" s="12">
        <v>0</v>
      </c>
      <c r="F56" s="11" t="s">
        <v>87</v>
      </c>
    </row>
    <row r="57" spans="1:6" ht="33.75" outlineLevel="2">
      <c r="A57" s="9" t="s">
        <v>89</v>
      </c>
      <c r="B57" s="11">
        <v>118902.4</v>
      </c>
      <c r="C57" s="11">
        <v>18091.2</v>
      </c>
      <c r="D57" s="11">
        <f t="shared" si="0"/>
        <v>15.215168070619264</v>
      </c>
      <c r="E57" s="12">
        <v>0</v>
      </c>
      <c r="F57" s="11" t="s">
        <v>87</v>
      </c>
    </row>
    <row r="58" spans="1:6" ht="45" outlineLevel="2">
      <c r="A58" s="9" t="s">
        <v>132</v>
      </c>
      <c r="B58" s="11">
        <v>0</v>
      </c>
      <c r="C58" s="11">
        <v>0</v>
      </c>
      <c r="D58" s="11" t="s">
        <v>87</v>
      </c>
      <c r="E58" s="12">
        <v>58629.7</v>
      </c>
      <c r="F58" s="11">
        <f t="shared" si="1"/>
        <v>0</v>
      </c>
    </row>
    <row r="59" spans="1:6" ht="45" outlineLevel="2">
      <c r="A59" s="9" t="s">
        <v>99</v>
      </c>
      <c r="B59" s="11">
        <v>36589</v>
      </c>
      <c r="C59" s="11">
        <v>5217.8</v>
      </c>
      <c r="D59" s="11">
        <f t="shared" si="0"/>
        <v>14.26057011670174</v>
      </c>
      <c r="E59" s="12">
        <v>5261.3</v>
      </c>
      <c r="F59" s="11">
        <f t="shared" si="1"/>
        <v>99.1732081424743</v>
      </c>
    </row>
    <row r="60" spans="1:6" ht="22.5" outlineLevel="2">
      <c r="A60" s="9" t="s">
        <v>100</v>
      </c>
      <c r="B60" s="11">
        <v>0</v>
      </c>
      <c r="C60" s="11">
        <v>10467</v>
      </c>
      <c r="D60" s="11" t="s">
        <v>87</v>
      </c>
      <c r="E60" s="12">
        <v>9683.2</v>
      </c>
      <c r="F60" s="11">
        <f t="shared" si="1"/>
        <v>108.09443159286185</v>
      </c>
    </row>
    <row r="61" spans="1:6" ht="22.5" outlineLevel="2">
      <c r="A61" s="9" t="s">
        <v>42</v>
      </c>
      <c r="B61" s="11">
        <v>33239.9</v>
      </c>
      <c r="C61" s="17">
        <v>0</v>
      </c>
      <c r="D61" s="11">
        <f t="shared" si="0"/>
        <v>0</v>
      </c>
      <c r="E61" s="12">
        <v>0</v>
      </c>
      <c r="F61" s="11" t="s">
        <v>87</v>
      </c>
    </row>
    <row r="62" spans="1:6" ht="11.25" outlineLevel="2">
      <c r="A62" s="9" t="s">
        <v>146</v>
      </c>
      <c r="B62" s="11">
        <v>176</v>
      </c>
      <c r="C62" s="11">
        <v>0</v>
      </c>
      <c r="D62" s="11">
        <f t="shared" si="0"/>
        <v>0</v>
      </c>
      <c r="E62" s="12">
        <v>0</v>
      </c>
      <c r="F62" s="11" t="s">
        <v>87</v>
      </c>
    </row>
    <row r="63" spans="1:6" ht="33.75" outlineLevel="2">
      <c r="A63" s="27" t="s">
        <v>43</v>
      </c>
      <c r="B63" s="11">
        <v>0</v>
      </c>
      <c r="C63" s="11">
        <v>1400</v>
      </c>
      <c r="D63" s="11" t="s">
        <v>87</v>
      </c>
      <c r="E63" s="12">
        <v>0</v>
      </c>
      <c r="F63" s="11" t="s">
        <v>87</v>
      </c>
    </row>
    <row r="64" spans="1:6" ht="33.75" outlineLevel="7">
      <c r="A64" s="9" t="s">
        <v>110</v>
      </c>
      <c r="B64" s="11">
        <v>9062.2</v>
      </c>
      <c r="C64" s="11">
        <v>0</v>
      </c>
      <c r="D64" s="11">
        <f t="shared" si="0"/>
        <v>0</v>
      </c>
      <c r="E64" s="12">
        <v>0</v>
      </c>
      <c r="F64" s="11" t="s">
        <v>87</v>
      </c>
    </row>
    <row r="65" spans="1:6" ht="45" outlineLevel="7">
      <c r="A65" s="28" t="s">
        <v>112</v>
      </c>
      <c r="B65" s="11">
        <v>149.5</v>
      </c>
      <c r="C65" s="11">
        <v>0</v>
      </c>
      <c r="D65" s="11">
        <f t="shared" si="0"/>
        <v>0</v>
      </c>
      <c r="E65" s="12">
        <v>0</v>
      </c>
      <c r="F65" s="11" t="s">
        <v>87</v>
      </c>
    </row>
    <row r="66" spans="1:6" ht="33.75" hidden="1" outlineLevel="7">
      <c r="A66" s="28" t="s">
        <v>147</v>
      </c>
      <c r="B66" s="11">
        <v>0</v>
      </c>
      <c r="C66" s="11">
        <v>0</v>
      </c>
      <c r="D66" s="11" t="s">
        <v>87</v>
      </c>
      <c r="E66" s="12">
        <v>0</v>
      </c>
      <c r="F66" s="11" t="s">
        <v>87</v>
      </c>
    </row>
    <row r="67" spans="1:6" ht="22.5" outlineLevel="7">
      <c r="A67" s="29" t="s">
        <v>101</v>
      </c>
      <c r="B67" s="11">
        <v>1716.2</v>
      </c>
      <c r="C67" s="11">
        <v>0</v>
      </c>
      <c r="D67" s="11">
        <f t="shared" si="0"/>
        <v>0</v>
      </c>
      <c r="E67" s="12">
        <v>0</v>
      </c>
      <c r="F67" s="11" t="s">
        <v>87</v>
      </c>
    </row>
    <row r="68" spans="1:6" ht="67.5" outlineLevel="7">
      <c r="A68" s="29" t="s">
        <v>148</v>
      </c>
      <c r="B68" s="11">
        <v>2069.9</v>
      </c>
      <c r="C68" s="11">
        <v>0</v>
      </c>
      <c r="D68" s="11">
        <f t="shared" si="0"/>
        <v>0</v>
      </c>
      <c r="E68" s="12">
        <v>0</v>
      </c>
      <c r="F68" s="11" t="s">
        <v>87</v>
      </c>
    </row>
    <row r="69" spans="1:6" ht="33.75" outlineLevel="7">
      <c r="A69" s="29" t="s">
        <v>149</v>
      </c>
      <c r="B69" s="11">
        <v>1000</v>
      </c>
      <c r="C69" s="11">
        <v>0</v>
      </c>
      <c r="D69" s="11">
        <f t="shared" si="0"/>
        <v>0</v>
      </c>
      <c r="E69" s="12">
        <v>950.2</v>
      </c>
      <c r="F69" s="11">
        <f t="shared" si="1"/>
        <v>0</v>
      </c>
    </row>
    <row r="70" spans="1:6" ht="22.5" outlineLevel="7">
      <c r="A70" s="29" t="s">
        <v>102</v>
      </c>
      <c r="B70" s="11">
        <v>10000</v>
      </c>
      <c r="C70" s="11">
        <v>0</v>
      </c>
      <c r="D70" s="11">
        <f t="shared" si="0"/>
        <v>0</v>
      </c>
      <c r="E70" s="12">
        <v>0</v>
      </c>
      <c r="F70" s="11" t="s">
        <v>87</v>
      </c>
    </row>
    <row r="71" spans="1:6" ht="33.75" outlineLevel="7">
      <c r="A71" s="29" t="s">
        <v>111</v>
      </c>
      <c r="B71" s="11">
        <v>1000</v>
      </c>
      <c r="C71" s="11">
        <v>0</v>
      </c>
      <c r="D71" s="11">
        <f t="shared" si="0"/>
        <v>0</v>
      </c>
      <c r="E71" s="12">
        <v>0</v>
      </c>
      <c r="F71" s="11" t="s">
        <v>87</v>
      </c>
    </row>
    <row r="72" spans="1:6" ht="11.25" outlineLevel="7">
      <c r="A72" s="29" t="s">
        <v>103</v>
      </c>
      <c r="B72" s="11">
        <v>10000</v>
      </c>
      <c r="C72" s="11">
        <v>0</v>
      </c>
      <c r="D72" s="11">
        <f t="shared" si="0"/>
        <v>0</v>
      </c>
      <c r="E72" s="12">
        <v>0</v>
      </c>
      <c r="F72" s="11" t="s">
        <v>87</v>
      </c>
    </row>
    <row r="73" spans="1:6" ht="11.25" outlineLevel="7">
      <c r="A73" s="29" t="s">
        <v>141</v>
      </c>
      <c r="B73" s="11">
        <v>13478.3</v>
      </c>
      <c r="C73" s="11">
        <v>0</v>
      </c>
      <c r="D73" s="11">
        <f aca="true" t="shared" si="2" ref="D73:D103">C73/B73*100</f>
        <v>0</v>
      </c>
      <c r="E73" s="12">
        <v>0</v>
      </c>
      <c r="F73" s="11" t="s">
        <v>87</v>
      </c>
    </row>
    <row r="74" spans="1:6" s="7" customFormat="1" ht="21" outlineLevel="2">
      <c r="A74" s="4" t="s">
        <v>44</v>
      </c>
      <c r="B74" s="6">
        <f>B75+B76+B77+B78+B79+B80+B81+B82+B83+B84+B85+B86+B87+B88+B89+B90+B91+B92+B93+B94+B95+B96</f>
        <v>622713.9</v>
      </c>
      <c r="C74" s="6">
        <f>C75+C76+C77+C78+C79+C80+C81+C82+C83+C84+C85+C86+C87+C88+C89+C90+C91+C92+C93+C94+C95+C96</f>
        <v>169655.19999999998</v>
      </c>
      <c r="D74" s="5">
        <f t="shared" si="2"/>
        <v>27.244485790344484</v>
      </c>
      <c r="E74" s="6">
        <f>E75+E76+E77+E78+E79+E80+E81+E82+E83+E84+E85+E86+E87+E88+E89+E90+E91+E92+E93+E94+E95+E96</f>
        <v>172004.7</v>
      </c>
      <c r="F74" s="5">
        <f aca="true" t="shared" si="3" ref="F74:F103">C74/E74*100</f>
        <v>98.63404895331347</v>
      </c>
    </row>
    <row r="75" spans="1:6" ht="90" outlineLevel="2">
      <c r="A75" s="9" t="s">
        <v>114</v>
      </c>
      <c r="B75" s="11">
        <v>59478.1</v>
      </c>
      <c r="C75" s="12">
        <v>16403.6</v>
      </c>
      <c r="D75" s="11">
        <f t="shared" si="2"/>
        <v>27.57922663972117</v>
      </c>
      <c r="E75" s="12">
        <v>20673.6</v>
      </c>
      <c r="F75" s="11">
        <f t="shared" si="3"/>
        <v>79.34563888243945</v>
      </c>
    </row>
    <row r="76" spans="1:6" ht="22.5" outlineLevel="2">
      <c r="A76" s="9" t="s">
        <v>116</v>
      </c>
      <c r="B76" s="11">
        <v>611.2</v>
      </c>
      <c r="C76" s="12">
        <v>152.8</v>
      </c>
      <c r="D76" s="11">
        <f t="shared" si="2"/>
        <v>25</v>
      </c>
      <c r="E76" s="12">
        <v>148.1</v>
      </c>
      <c r="F76" s="11">
        <f t="shared" si="3"/>
        <v>103.17353139770427</v>
      </c>
    </row>
    <row r="77" spans="1:6" ht="22.5" outlineLevel="2">
      <c r="A77" s="9" t="s">
        <v>118</v>
      </c>
      <c r="B77" s="11">
        <v>3242.4</v>
      </c>
      <c r="C77" s="12">
        <v>810.6</v>
      </c>
      <c r="D77" s="11">
        <f t="shared" si="2"/>
        <v>25</v>
      </c>
      <c r="E77" s="12">
        <v>857.4</v>
      </c>
      <c r="F77" s="11">
        <f t="shared" si="3"/>
        <v>94.54163750874739</v>
      </c>
    </row>
    <row r="78" spans="1:6" ht="33.75" outlineLevel="7">
      <c r="A78" s="9" t="s">
        <v>125</v>
      </c>
      <c r="B78" s="11">
        <v>903.8</v>
      </c>
      <c r="C78" s="18">
        <v>225.9</v>
      </c>
      <c r="D78" s="11">
        <f t="shared" si="2"/>
        <v>24.994467802611197</v>
      </c>
      <c r="E78" s="18">
        <v>224.1</v>
      </c>
      <c r="F78" s="11">
        <f t="shared" si="3"/>
        <v>100.80321285140563</v>
      </c>
    </row>
    <row r="79" spans="1:6" ht="45" outlineLevel="3">
      <c r="A79" s="9" t="s">
        <v>126</v>
      </c>
      <c r="B79" s="11">
        <v>591</v>
      </c>
      <c r="C79" s="12">
        <v>147.8</v>
      </c>
      <c r="D79" s="11">
        <f t="shared" si="2"/>
        <v>25.008460236886638</v>
      </c>
      <c r="E79" s="12">
        <v>146</v>
      </c>
      <c r="F79" s="11">
        <f t="shared" si="3"/>
        <v>101.23287671232876</v>
      </c>
    </row>
    <row r="80" spans="1:6" ht="45" outlineLevel="3">
      <c r="A80" s="13" t="s">
        <v>150</v>
      </c>
      <c r="B80" s="11">
        <v>389.7</v>
      </c>
      <c r="C80" s="12">
        <v>0</v>
      </c>
      <c r="D80" s="11">
        <f t="shared" si="2"/>
        <v>0</v>
      </c>
      <c r="E80" s="12">
        <v>0</v>
      </c>
      <c r="F80" s="11" t="s">
        <v>87</v>
      </c>
    </row>
    <row r="81" spans="1:6" ht="67.5" outlineLevel="2">
      <c r="A81" s="9" t="s">
        <v>117</v>
      </c>
      <c r="B81" s="11">
        <v>715.2</v>
      </c>
      <c r="C81" s="12">
        <v>178.8</v>
      </c>
      <c r="D81" s="11">
        <f t="shared" si="2"/>
        <v>25</v>
      </c>
      <c r="E81" s="12">
        <v>229.2</v>
      </c>
      <c r="F81" s="11">
        <f t="shared" si="3"/>
        <v>78.01047120418849</v>
      </c>
    </row>
    <row r="82" spans="1:6" ht="45" outlineLevel="2">
      <c r="A82" s="9" t="s">
        <v>120</v>
      </c>
      <c r="B82" s="11">
        <v>195035.7</v>
      </c>
      <c r="C82" s="12">
        <v>34511.7</v>
      </c>
      <c r="D82" s="11">
        <f t="shared" si="2"/>
        <v>17.695068133680138</v>
      </c>
      <c r="E82" s="12">
        <v>37360.1</v>
      </c>
      <c r="F82" s="11">
        <f t="shared" si="3"/>
        <v>92.3758234051836</v>
      </c>
    </row>
    <row r="83" spans="1:6" ht="45" outlineLevel="2">
      <c r="A83" s="16" t="s">
        <v>121</v>
      </c>
      <c r="B83" s="12">
        <v>269785.5</v>
      </c>
      <c r="C83" s="12">
        <v>93292.9</v>
      </c>
      <c r="D83" s="11">
        <f t="shared" si="2"/>
        <v>34.580398131107856</v>
      </c>
      <c r="E83" s="12">
        <v>88368.4</v>
      </c>
      <c r="F83" s="11">
        <f t="shared" si="3"/>
        <v>105.57269340624025</v>
      </c>
    </row>
    <row r="84" spans="1:6" ht="45" outlineLevel="2">
      <c r="A84" s="9" t="s">
        <v>119</v>
      </c>
      <c r="B84" s="11">
        <v>16661.9</v>
      </c>
      <c r="C84" s="12">
        <v>5555.7</v>
      </c>
      <c r="D84" s="11">
        <f t="shared" si="2"/>
        <v>33.34373630858425</v>
      </c>
      <c r="E84" s="12">
        <v>4720.1</v>
      </c>
      <c r="F84" s="11">
        <f t="shared" si="3"/>
        <v>117.7030147666363</v>
      </c>
    </row>
    <row r="85" spans="1:6" ht="67.5" outlineLevel="2">
      <c r="A85" s="13" t="s">
        <v>151</v>
      </c>
      <c r="B85" s="11">
        <v>3988.8</v>
      </c>
      <c r="C85" s="12">
        <v>1050</v>
      </c>
      <c r="D85" s="11">
        <f t="shared" si="2"/>
        <v>26.323706377858002</v>
      </c>
      <c r="E85" s="12">
        <v>1050</v>
      </c>
      <c r="F85" s="11">
        <f t="shared" si="3"/>
        <v>100</v>
      </c>
    </row>
    <row r="86" spans="1:6" ht="56.25" outlineLevel="2">
      <c r="A86" s="13" t="s">
        <v>123</v>
      </c>
      <c r="B86" s="11">
        <v>152.1</v>
      </c>
      <c r="C86" s="12">
        <v>32</v>
      </c>
      <c r="D86" s="11">
        <f t="shared" si="2"/>
        <v>21.038790269559502</v>
      </c>
      <c r="E86" s="12">
        <v>40</v>
      </c>
      <c r="F86" s="11">
        <f t="shared" si="3"/>
        <v>80</v>
      </c>
    </row>
    <row r="87" spans="1:6" ht="56.25" outlineLevel="2">
      <c r="A87" s="13" t="s">
        <v>124</v>
      </c>
      <c r="B87" s="11">
        <v>950</v>
      </c>
      <c r="C87" s="12">
        <v>0</v>
      </c>
      <c r="D87" s="11">
        <f t="shared" si="2"/>
        <v>0</v>
      </c>
      <c r="E87" s="12">
        <v>187.3</v>
      </c>
      <c r="F87" s="11">
        <f t="shared" si="3"/>
        <v>0</v>
      </c>
    </row>
    <row r="88" spans="1:6" ht="45" outlineLevel="2">
      <c r="A88" s="13" t="s">
        <v>115</v>
      </c>
      <c r="B88" s="11">
        <v>9007.7</v>
      </c>
      <c r="C88" s="12">
        <v>3604.6</v>
      </c>
      <c r="D88" s="11">
        <f t="shared" si="2"/>
        <v>40.01687445185785</v>
      </c>
      <c r="E88" s="12">
        <v>3654.6</v>
      </c>
      <c r="F88" s="11">
        <f t="shared" si="3"/>
        <v>98.63186121600175</v>
      </c>
    </row>
    <row r="89" spans="1:6" ht="45" outlineLevel="2">
      <c r="A89" s="13" t="s">
        <v>152</v>
      </c>
      <c r="B89" s="11">
        <v>220</v>
      </c>
      <c r="C89" s="12">
        <v>0</v>
      </c>
      <c r="D89" s="11">
        <f t="shared" si="2"/>
        <v>0</v>
      </c>
      <c r="E89" s="12">
        <v>0</v>
      </c>
      <c r="F89" s="11" t="s">
        <v>87</v>
      </c>
    </row>
    <row r="90" spans="1:6" ht="33.75" outlineLevel="2">
      <c r="A90" s="9" t="s">
        <v>122</v>
      </c>
      <c r="B90" s="11">
        <v>32686.5</v>
      </c>
      <c r="C90" s="12">
        <v>5825.3</v>
      </c>
      <c r="D90" s="11">
        <f t="shared" si="2"/>
        <v>17.821730683921498</v>
      </c>
      <c r="E90" s="12">
        <v>6358.7</v>
      </c>
      <c r="F90" s="11">
        <f t="shared" si="3"/>
        <v>91.61149291521853</v>
      </c>
    </row>
    <row r="91" spans="1:6" ht="56.25" hidden="1" outlineLevel="2">
      <c r="A91" s="13" t="s">
        <v>143</v>
      </c>
      <c r="B91" s="11">
        <v>0</v>
      </c>
      <c r="C91" s="12">
        <v>0</v>
      </c>
      <c r="D91" s="11" t="s">
        <v>87</v>
      </c>
      <c r="E91" s="12">
        <v>0</v>
      </c>
      <c r="F91" s="11" t="s">
        <v>87</v>
      </c>
    </row>
    <row r="92" spans="1:6" ht="67.5" outlineLevel="2">
      <c r="A92" s="9" t="s">
        <v>127</v>
      </c>
      <c r="B92" s="11">
        <v>12994.8</v>
      </c>
      <c r="C92" s="12">
        <v>3800</v>
      </c>
      <c r="D92" s="11">
        <f t="shared" si="2"/>
        <v>29.242466217256137</v>
      </c>
      <c r="E92" s="12">
        <v>4300</v>
      </c>
      <c r="F92" s="11">
        <f t="shared" si="3"/>
        <v>88.37209302325581</v>
      </c>
    </row>
    <row r="93" spans="1:6" ht="45" outlineLevel="2">
      <c r="A93" s="9" t="s">
        <v>128</v>
      </c>
      <c r="B93" s="11">
        <v>7116.2</v>
      </c>
      <c r="C93" s="12">
        <v>1600</v>
      </c>
      <c r="D93" s="11">
        <f t="shared" si="2"/>
        <v>22.483909951940642</v>
      </c>
      <c r="E93" s="12">
        <v>2400</v>
      </c>
      <c r="F93" s="11">
        <f t="shared" si="3"/>
        <v>66.66666666666666</v>
      </c>
    </row>
    <row r="94" spans="1:6" ht="45" outlineLevel="2">
      <c r="A94" s="13" t="s">
        <v>129</v>
      </c>
      <c r="B94" s="11">
        <v>4251.7</v>
      </c>
      <c r="C94" s="12">
        <v>1700</v>
      </c>
      <c r="D94" s="11">
        <f t="shared" si="2"/>
        <v>39.98400639744102</v>
      </c>
      <c r="E94" s="12">
        <v>745</v>
      </c>
      <c r="F94" s="11">
        <f t="shared" si="3"/>
        <v>228.18791946308724</v>
      </c>
    </row>
    <row r="95" spans="1:6" ht="33.75" outlineLevel="2">
      <c r="A95" s="9" t="s">
        <v>90</v>
      </c>
      <c r="B95" s="11">
        <v>690.8</v>
      </c>
      <c r="C95" s="12">
        <v>0</v>
      </c>
      <c r="D95" s="11">
        <f t="shared" si="2"/>
        <v>0</v>
      </c>
      <c r="E95" s="12">
        <v>0</v>
      </c>
      <c r="F95" s="11" t="s">
        <v>87</v>
      </c>
    </row>
    <row r="96" spans="1:6" ht="78.75" outlineLevel="2">
      <c r="A96" s="9" t="s">
        <v>113</v>
      </c>
      <c r="B96" s="11">
        <v>3240.8</v>
      </c>
      <c r="C96" s="12">
        <v>763.5</v>
      </c>
      <c r="D96" s="11">
        <f t="shared" si="2"/>
        <v>23.558997778326336</v>
      </c>
      <c r="E96" s="12">
        <v>542.1</v>
      </c>
      <c r="F96" s="11">
        <f t="shared" si="3"/>
        <v>140.84117321527393</v>
      </c>
    </row>
    <row r="97" spans="1:6" s="7" customFormat="1" ht="10.5" outlineLevel="2">
      <c r="A97" s="30" t="s">
        <v>45</v>
      </c>
      <c r="B97" s="5">
        <f>B98+B99+B100</f>
        <v>37679.399999999994</v>
      </c>
      <c r="C97" s="5">
        <f>C98+C99+C100</f>
        <v>9391.7</v>
      </c>
      <c r="D97" s="5">
        <f t="shared" si="2"/>
        <v>24.925290742421595</v>
      </c>
      <c r="E97" s="5">
        <f>E98+E99+E100</f>
        <v>9271.9</v>
      </c>
      <c r="F97" s="5">
        <f t="shared" si="3"/>
        <v>101.29207605776595</v>
      </c>
    </row>
    <row r="98" spans="1:6" ht="33.75" outlineLevel="2">
      <c r="A98" s="13" t="s">
        <v>130</v>
      </c>
      <c r="B98" s="11">
        <v>37575.7</v>
      </c>
      <c r="C98" s="11">
        <v>9177.9</v>
      </c>
      <c r="D98" s="11">
        <f t="shared" si="2"/>
        <v>24.425093877159973</v>
      </c>
      <c r="E98" s="12">
        <v>9271.9</v>
      </c>
      <c r="F98" s="11">
        <f t="shared" si="3"/>
        <v>98.98618406151921</v>
      </c>
    </row>
    <row r="99" spans="1:6" ht="11.25" outlineLevel="2">
      <c r="A99" s="31" t="s">
        <v>134</v>
      </c>
      <c r="B99" s="11">
        <v>0</v>
      </c>
      <c r="C99" s="11">
        <v>204.1</v>
      </c>
      <c r="D99" s="11" t="s">
        <v>87</v>
      </c>
      <c r="E99" s="12">
        <v>0</v>
      </c>
      <c r="F99" s="11" t="s">
        <v>87</v>
      </c>
    </row>
    <row r="100" spans="1:6" ht="33.75" outlineLevel="2">
      <c r="A100" s="13" t="s">
        <v>131</v>
      </c>
      <c r="B100" s="12">
        <v>103.7</v>
      </c>
      <c r="C100" s="11">
        <v>9.7</v>
      </c>
      <c r="D100" s="11">
        <f t="shared" si="2"/>
        <v>9.35390549662488</v>
      </c>
      <c r="E100" s="12">
        <v>0</v>
      </c>
      <c r="F100" s="11" t="s">
        <v>87</v>
      </c>
    </row>
    <row r="101" spans="1:6" s="7" customFormat="1" ht="10.5" outlineLevel="2">
      <c r="A101" s="30" t="s">
        <v>46</v>
      </c>
      <c r="B101" s="20">
        <v>0</v>
      </c>
      <c r="C101" s="20">
        <v>47.7</v>
      </c>
      <c r="D101" s="5" t="s">
        <v>87</v>
      </c>
      <c r="E101" s="21">
        <v>119</v>
      </c>
      <c r="F101" s="5">
        <f t="shared" si="3"/>
        <v>40.08403361344538</v>
      </c>
    </row>
    <row r="102" spans="1:6" s="7" customFormat="1" ht="31.5" outlineLevel="1">
      <c r="A102" s="4" t="s">
        <v>47</v>
      </c>
      <c r="B102" s="20">
        <v>0</v>
      </c>
      <c r="C102" s="20">
        <v>-6545.2</v>
      </c>
      <c r="D102" s="5" t="s">
        <v>87</v>
      </c>
      <c r="E102" s="21">
        <v>-4615.3</v>
      </c>
      <c r="F102" s="5">
        <f t="shared" si="3"/>
        <v>141.81526661322124</v>
      </c>
    </row>
    <row r="103" spans="1:6" s="7" customFormat="1" ht="10.5">
      <c r="A103" s="4" t="s">
        <v>48</v>
      </c>
      <c r="B103" s="20">
        <f>B8+B46</f>
        <v>2137129.4</v>
      </c>
      <c r="C103" s="20">
        <f>C8+C46</f>
        <v>450782.79999999993</v>
      </c>
      <c r="D103" s="5">
        <f t="shared" si="2"/>
        <v>21.092910892527144</v>
      </c>
      <c r="E103" s="21">
        <f>E8+E46</f>
        <v>447901.19999999995</v>
      </c>
      <c r="F103" s="5">
        <f t="shared" si="3"/>
        <v>100.64335616872648</v>
      </c>
    </row>
    <row r="104" spans="1:6" s="7" customFormat="1" ht="12.75">
      <c r="A104" s="44"/>
      <c r="B104" s="44"/>
      <c r="C104" s="44"/>
      <c r="D104" s="44"/>
      <c r="E104" s="44"/>
      <c r="F104" s="44"/>
    </row>
    <row r="105" spans="1:6" s="7" customFormat="1" ht="10.5" outlineLevel="3">
      <c r="A105" s="4" t="s">
        <v>49</v>
      </c>
      <c r="B105" s="21">
        <f>B106+B108+B110+B112+B114+B116+B117+B118</f>
        <v>149424.30000000002</v>
      </c>
      <c r="C105" s="21">
        <f>C106+C108+C110+C112+C114+C116+C117+C118</f>
        <v>43191.3</v>
      </c>
      <c r="D105" s="5">
        <f>C105/B105*100</f>
        <v>28.905137919334408</v>
      </c>
      <c r="E105" s="21">
        <f>E106+E108+E110+E114+E118+E112</f>
        <v>39606.7</v>
      </c>
      <c r="F105" s="5">
        <f>C105/E105*100</f>
        <v>109.05048893242812</v>
      </c>
    </row>
    <row r="106" spans="1:6" ht="22.5" outlineLevel="3">
      <c r="A106" s="9" t="s">
        <v>50</v>
      </c>
      <c r="B106" s="18">
        <v>1870</v>
      </c>
      <c r="C106" s="18">
        <v>268.3</v>
      </c>
      <c r="D106" s="11">
        <f aca="true" t="shared" si="4" ref="D106:D166">C106/B106*100</f>
        <v>14.347593582887702</v>
      </c>
      <c r="E106" s="18">
        <v>0</v>
      </c>
      <c r="F106" s="11" t="s">
        <v>87</v>
      </c>
    </row>
    <row r="107" spans="1:6" s="32" customFormat="1" ht="11.25" outlineLevel="3">
      <c r="A107" s="33" t="s">
        <v>51</v>
      </c>
      <c r="B107" s="22">
        <v>1870</v>
      </c>
      <c r="C107" s="22">
        <v>268.3</v>
      </c>
      <c r="D107" s="34">
        <f t="shared" si="4"/>
        <v>14.347593582887702</v>
      </c>
      <c r="E107" s="22">
        <v>0</v>
      </c>
      <c r="F107" s="34" t="s">
        <v>87</v>
      </c>
    </row>
    <row r="108" spans="1:6" ht="33.75" outlineLevel="3">
      <c r="A108" s="9" t="s">
        <v>52</v>
      </c>
      <c r="B108" s="18">
        <v>2160.9</v>
      </c>
      <c r="C108" s="18">
        <v>407</v>
      </c>
      <c r="D108" s="11">
        <f t="shared" si="4"/>
        <v>18.834744782266647</v>
      </c>
      <c r="E108" s="18">
        <v>378.1</v>
      </c>
      <c r="F108" s="11">
        <f aca="true" t="shared" si="5" ref="F108:F166">C108/E108*100</f>
        <v>107.64348056069821</v>
      </c>
    </row>
    <row r="109" spans="1:6" s="32" customFormat="1" ht="11.25" outlineLevel="3">
      <c r="A109" s="33" t="s">
        <v>51</v>
      </c>
      <c r="B109" s="22">
        <v>1690.8</v>
      </c>
      <c r="C109" s="22">
        <v>351.5</v>
      </c>
      <c r="D109" s="34">
        <f t="shared" si="4"/>
        <v>20.78897563283653</v>
      </c>
      <c r="E109" s="22">
        <v>309.1</v>
      </c>
      <c r="F109" s="34">
        <f t="shared" si="5"/>
        <v>113.71724361048203</v>
      </c>
    </row>
    <row r="110" spans="1:6" ht="33.75" outlineLevel="3">
      <c r="A110" s="9" t="s">
        <v>53</v>
      </c>
      <c r="B110" s="18">
        <v>32793.4</v>
      </c>
      <c r="C110" s="18">
        <v>9426.6</v>
      </c>
      <c r="D110" s="11">
        <f t="shared" si="4"/>
        <v>28.74541828538669</v>
      </c>
      <c r="E110" s="18">
        <v>12063</v>
      </c>
      <c r="F110" s="11">
        <f t="shared" si="5"/>
        <v>78.1447401143994</v>
      </c>
    </row>
    <row r="111" spans="1:6" s="32" customFormat="1" ht="11.25" outlineLevel="3">
      <c r="A111" s="33" t="s">
        <v>51</v>
      </c>
      <c r="B111" s="22">
        <v>26968</v>
      </c>
      <c r="C111" s="22">
        <v>8620.2</v>
      </c>
      <c r="D111" s="34">
        <f t="shared" si="4"/>
        <v>31.964550578463367</v>
      </c>
      <c r="E111" s="22">
        <v>11255.8</v>
      </c>
      <c r="F111" s="34">
        <f t="shared" si="5"/>
        <v>76.58451642708648</v>
      </c>
    </row>
    <row r="112" spans="1:6" s="32" customFormat="1" ht="11.25" outlineLevel="3">
      <c r="A112" s="9" t="s">
        <v>54</v>
      </c>
      <c r="B112" s="18">
        <v>690.8</v>
      </c>
      <c r="C112" s="18">
        <v>0</v>
      </c>
      <c r="D112" s="11">
        <f t="shared" si="4"/>
        <v>0</v>
      </c>
      <c r="E112" s="22">
        <v>0</v>
      </c>
      <c r="F112" s="11" t="s">
        <v>87</v>
      </c>
    </row>
    <row r="113" spans="1:6" s="32" customFormat="1" ht="11.25" outlineLevel="3">
      <c r="A113" s="33" t="s">
        <v>51</v>
      </c>
      <c r="B113" s="22">
        <v>0</v>
      </c>
      <c r="C113" s="22">
        <v>0</v>
      </c>
      <c r="D113" s="34" t="s">
        <v>87</v>
      </c>
      <c r="E113" s="22">
        <v>0</v>
      </c>
      <c r="F113" s="34" t="s">
        <v>87</v>
      </c>
    </row>
    <row r="114" spans="1:6" ht="33.75" outlineLevel="3">
      <c r="A114" s="9" t="s">
        <v>55</v>
      </c>
      <c r="B114" s="18">
        <v>9727.4</v>
      </c>
      <c r="C114" s="18">
        <v>1843.1</v>
      </c>
      <c r="D114" s="11">
        <f t="shared" si="4"/>
        <v>18.947509098011803</v>
      </c>
      <c r="E114" s="18">
        <v>1888.3</v>
      </c>
      <c r="F114" s="11">
        <f t="shared" si="5"/>
        <v>97.60631255626754</v>
      </c>
    </row>
    <row r="115" spans="1:6" s="32" customFormat="1" ht="11.25" outlineLevel="3">
      <c r="A115" s="33" t="s">
        <v>51</v>
      </c>
      <c r="B115" s="22">
        <v>8993.8</v>
      </c>
      <c r="C115" s="22">
        <v>1745.3</v>
      </c>
      <c r="D115" s="34">
        <f t="shared" si="4"/>
        <v>19.40559051791234</v>
      </c>
      <c r="E115" s="22">
        <v>1740.3</v>
      </c>
      <c r="F115" s="34">
        <f t="shared" si="5"/>
        <v>100.28730678618629</v>
      </c>
    </row>
    <row r="116" spans="1:6" ht="11.25" outlineLevel="3">
      <c r="A116" s="9" t="s">
        <v>153</v>
      </c>
      <c r="B116" s="18">
        <v>4000</v>
      </c>
      <c r="C116" s="18">
        <v>0</v>
      </c>
      <c r="D116" s="11">
        <f t="shared" si="4"/>
        <v>0</v>
      </c>
      <c r="E116" s="18">
        <v>0</v>
      </c>
      <c r="F116" s="11" t="s">
        <v>87</v>
      </c>
    </row>
    <row r="117" spans="1:6" ht="11.25" outlineLevel="3">
      <c r="A117" s="9" t="s">
        <v>96</v>
      </c>
      <c r="B117" s="18">
        <v>500</v>
      </c>
      <c r="C117" s="18">
        <v>0</v>
      </c>
      <c r="D117" s="11">
        <f t="shared" si="4"/>
        <v>0</v>
      </c>
      <c r="E117" s="18">
        <v>0</v>
      </c>
      <c r="F117" s="11" t="s">
        <v>87</v>
      </c>
    </row>
    <row r="118" spans="1:6" ht="11.25" outlineLevel="3">
      <c r="A118" s="9" t="s">
        <v>56</v>
      </c>
      <c r="B118" s="18">
        <v>97681.8</v>
      </c>
      <c r="C118" s="18">
        <v>31246.3</v>
      </c>
      <c r="D118" s="11">
        <f t="shared" si="4"/>
        <v>31.98784215688081</v>
      </c>
      <c r="E118" s="18">
        <v>25277.3</v>
      </c>
      <c r="F118" s="11">
        <f t="shared" si="5"/>
        <v>123.61407270555004</v>
      </c>
    </row>
    <row r="119" spans="1:6" s="32" customFormat="1" ht="11.25" outlineLevel="3">
      <c r="A119" s="33" t="s">
        <v>51</v>
      </c>
      <c r="B119" s="22">
        <v>60968.7</v>
      </c>
      <c r="C119" s="22">
        <v>18521.3</v>
      </c>
      <c r="D119" s="34">
        <f t="shared" si="4"/>
        <v>30.37837447739578</v>
      </c>
      <c r="E119" s="22">
        <v>19104</v>
      </c>
      <c r="F119" s="34">
        <f t="shared" si="5"/>
        <v>96.94985343383584</v>
      </c>
    </row>
    <row r="120" spans="1:6" s="7" customFormat="1" ht="21" outlineLevel="3">
      <c r="A120" s="4" t="s">
        <v>57</v>
      </c>
      <c r="B120" s="21">
        <f>B122+B125+B123</f>
        <v>8824.9</v>
      </c>
      <c r="C120" s="21">
        <f>C122+C125+C123</f>
        <v>2253.9</v>
      </c>
      <c r="D120" s="5">
        <f t="shared" si="4"/>
        <v>25.540232750512754</v>
      </c>
      <c r="E120" s="21">
        <f>E123+E125</f>
        <v>2346.1</v>
      </c>
      <c r="F120" s="5">
        <f t="shared" si="5"/>
        <v>96.07007373939732</v>
      </c>
    </row>
    <row r="121" spans="1:6" s="32" customFormat="1" ht="11.25" outlineLevel="3">
      <c r="A121" s="33" t="s">
        <v>51</v>
      </c>
      <c r="B121" s="22">
        <f>B124+B126</f>
        <v>2628.9</v>
      </c>
      <c r="C121" s="22">
        <f>C124+C126</f>
        <v>827.1999999999999</v>
      </c>
      <c r="D121" s="34">
        <f t="shared" si="4"/>
        <v>31.465632013389627</v>
      </c>
      <c r="E121" s="22">
        <v>1047.9</v>
      </c>
      <c r="F121" s="34">
        <f t="shared" si="5"/>
        <v>78.93883004103444</v>
      </c>
    </row>
    <row r="122" spans="1:6" ht="11.25" outlineLevel="3">
      <c r="A122" s="9" t="s">
        <v>91</v>
      </c>
      <c r="B122" s="18">
        <v>268</v>
      </c>
      <c r="C122" s="18">
        <v>101.7</v>
      </c>
      <c r="D122" s="11">
        <f t="shared" si="4"/>
        <v>37.94776119402985</v>
      </c>
      <c r="E122" s="18">
        <v>0</v>
      </c>
      <c r="F122" s="11" t="s">
        <v>87</v>
      </c>
    </row>
    <row r="123" spans="1:6" ht="33.75" outlineLevel="3">
      <c r="A123" s="9" t="s">
        <v>92</v>
      </c>
      <c r="B123" s="18">
        <v>4786.9</v>
      </c>
      <c r="C123" s="18">
        <v>1190.4</v>
      </c>
      <c r="D123" s="11">
        <f t="shared" si="4"/>
        <v>24.867868557939378</v>
      </c>
      <c r="E123" s="18">
        <v>1032.6</v>
      </c>
      <c r="F123" s="11">
        <f t="shared" si="5"/>
        <v>115.28181289947707</v>
      </c>
    </row>
    <row r="124" spans="1:6" s="32" customFormat="1" ht="11.25" outlineLevel="3">
      <c r="A124" s="33" t="s">
        <v>51</v>
      </c>
      <c r="B124" s="22">
        <v>291.9</v>
      </c>
      <c r="C124" s="22">
        <v>56.4</v>
      </c>
      <c r="D124" s="34">
        <f t="shared" si="4"/>
        <v>19.321685508735868</v>
      </c>
      <c r="E124" s="22">
        <v>36.5</v>
      </c>
      <c r="F124" s="34">
        <f t="shared" si="5"/>
        <v>154.52054794520546</v>
      </c>
    </row>
    <row r="125" spans="1:6" ht="22.5" outlineLevel="3">
      <c r="A125" s="9" t="s">
        <v>58</v>
      </c>
      <c r="B125" s="18">
        <v>3770</v>
      </c>
      <c r="C125" s="18">
        <v>961.8</v>
      </c>
      <c r="D125" s="11">
        <f t="shared" si="4"/>
        <v>25.511936339522546</v>
      </c>
      <c r="E125" s="18">
        <v>1313.5</v>
      </c>
      <c r="F125" s="11">
        <f t="shared" si="5"/>
        <v>73.22421012561857</v>
      </c>
    </row>
    <row r="126" spans="1:6" s="32" customFormat="1" ht="11.25" outlineLevel="3">
      <c r="A126" s="33" t="s">
        <v>51</v>
      </c>
      <c r="B126" s="22">
        <v>2337</v>
      </c>
      <c r="C126" s="22">
        <v>770.8</v>
      </c>
      <c r="D126" s="34">
        <f t="shared" si="4"/>
        <v>32.98245614035088</v>
      </c>
      <c r="E126" s="22">
        <v>1011.4</v>
      </c>
      <c r="F126" s="34">
        <f t="shared" si="5"/>
        <v>76.21119240656515</v>
      </c>
    </row>
    <row r="127" spans="1:6" s="7" customFormat="1" ht="10.5" outlineLevel="3">
      <c r="A127" s="4" t="s">
        <v>59</v>
      </c>
      <c r="B127" s="21">
        <f>B128+B129+B131</f>
        <v>255160.40000000002</v>
      </c>
      <c r="C127" s="21">
        <f>C128+C129+C131</f>
        <v>15123.8</v>
      </c>
      <c r="D127" s="5">
        <f t="shared" si="4"/>
        <v>5.927173652337901</v>
      </c>
      <c r="E127" s="21">
        <f>E128+E129+E131</f>
        <v>8648.3</v>
      </c>
      <c r="F127" s="5">
        <f t="shared" si="5"/>
        <v>174.87598718823355</v>
      </c>
    </row>
    <row r="128" spans="1:6" ht="11.25" outlineLevel="3">
      <c r="A128" s="9" t="s">
        <v>60</v>
      </c>
      <c r="B128" s="18">
        <v>609.7</v>
      </c>
      <c r="C128" s="18">
        <v>28.3</v>
      </c>
      <c r="D128" s="11">
        <f t="shared" si="4"/>
        <v>4.641627029686731</v>
      </c>
      <c r="E128" s="18">
        <v>0</v>
      </c>
      <c r="F128" s="11" t="s">
        <v>87</v>
      </c>
    </row>
    <row r="129" spans="1:6" ht="11.25" outlineLevel="3">
      <c r="A129" s="9" t="s">
        <v>61</v>
      </c>
      <c r="B129" s="18">
        <v>251194.6</v>
      </c>
      <c r="C129" s="18">
        <v>15095.5</v>
      </c>
      <c r="D129" s="11">
        <f t="shared" si="4"/>
        <v>6.009484280314943</v>
      </c>
      <c r="E129" s="18">
        <v>6398.3</v>
      </c>
      <c r="F129" s="11">
        <f t="shared" si="5"/>
        <v>235.92985636809777</v>
      </c>
    </row>
    <row r="130" spans="1:6" s="32" customFormat="1" ht="11.25" outlineLevel="3">
      <c r="A130" s="33" t="s">
        <v>51</v>
      </c>
      <c r="B130" s="22">
        <v>19580</v>
      </c>
      <c r="C130" s="22">
        <v>4306.9</v>
      </c>
      <c r="D130" s="34">
        <f t="shared" si="4"/>
        <v>21.996424923391213</v>
      </c>
      <c r="E130" s="22">
        <v>3391.6</v>
      </c>
      <c r="F130" s="34">
        <f t="shared" si="5"/>
        <v>126.98726264889726</v>
      </c>
    </row>
    <row r="131" spans="1:6" ht="11.25" outlineLevel="3">
      <c r="A131" s="9" t="s">
        <v>62</v>
      </c>
      <c r="B131" s="18">
        <v>3356.1</v>
      </c>
      <c r="C131" s="18">
        <v>0</v>
      </c>
      <c r="D131" s="11">
        <f t="shared" si="4"/>
        <v>0</v>
      </c>
      <c r="E131" s="18">
        <v>2250</v>
      </c>
      <c r="F131" s="11">
        <f t="shared" si="5"/>
        <v>0</v>
      </c>
    </row>
    <row r="132" spans="1:6" s="7" customFormat="1" ht="10.5" outlineLevel="3">
      <c r="A132" s="4" t="s">
        <v>63</v>
      </c>
      <c r="B132" s="21">
        <f>B134+B135+B136+B137</f>
        <v>149269</v>
      </c>
      <c r="C132" s="21">
        <f>C134+C135+C136+C137</f>
        <v>25126</v>
      </c>
      <c r="D132" s="5">
        <f t="shared" si="4"/>
        <v>16.832698014993067</v>
      </c>
      <c r="E132" s="21">
        <f>E134+E135+E136+E137</f>
        <v>24474.500000000004</v>
      </c>
      <c r="F132" s="5">
        <f t="shared" si="5"/>
        <v>102.66195427894338</v>
      </c>
    </row>
    <row r="133" spans="1:6" s="32" customFormat="1" ht="11.25" outlineLevel="3">
      <c r="A133" s="33" t="s">
        <v>51</v>
      </c>
      <c r="B133" s="22">
        <v>23126.1</v>
      </c>
      <c r="C133" s="22">
        <v>5265.4</v>
      </c>
      <c r="D133" s="34">
        <f t="shared" si="4"/>
        <v>22.768214268726677</v>
      </c>
      <c r="E133" s="22">
        <v>7780.8</v>
      </c>
      <c r="F133" s="34">
        <f t="shared" si="5"/>
        <v>67.67170470902735</v>
      </c>
    </row>
    <row r="134" spans="1:6" ht="11.25" outlineLevel="3">
      <c r="A134" s="9" t="s">
        <v>64</v>
      </c>
      <c r="B134" s="18">
        <v>1668.6</v>
      </c>
      <c r="C134" s="18">
        <v>468</v>
      </c>
      <c r="D134" s="11">
        <f t="shared" si="4"/>
        <v>28.047464940668824</v>
      </c>
      <c r="E134" s="18">
        <v>60.4</v>
      </c>
      <c r="F134" s="11">
        <f t="shared" si="5"/>
        <v>774.8344370860927</v>
      </c>
    </row>
    <row r="135" spans="1:6" ht="11.25" outlineLevel="3">
      <c r="A135" s="9" t="s">
        <v>65</v>
      </c>
      <c r="B135" s="18">
        <v>24056.8</v>
      </c>
      <c r="C135" s="18">
        <v>3604.7</v>
      </c>
      <c r="D135" s="11">
        <f t="shared" si="4"/>
        <v>14.984120913837252</v>
      </c>
      <c r="E135" s="18">
        <v>4973.8</v>
      </c>
      <c r="F135" s="11">
        <f t="shared" si="5"/>
        <v>72.47376251558164</v>
      </c>
    </row>
    <row r="136" spans="1:6" ht="11.25" outlineLevel="3">
      <c r="A136" s="9" t="s">
        <v>66</v>
      </c>
      <c r="B136" s="18">
        <v>116166.5</v>
      </c>
      <c r="C136" s="18">
        <v>19744.6</v>
      </c>
      <c r="D136" s="11">
        <f t="shared" si="4"/>
        <v>16.99681061235382</v>
      </c>
      <c r="E136" s="18">
        <v>17718.9</v>
      </c>
      <c r="F136" s="11">
        <f t="shared" si="5"/>
        <v>111.43242526341928</v>
      </c>
    </row>
    <row r="137" spans="1:6" ht="22.5" outlineLevel="3">
      <c r="A137" s="9" t="s">
        <v>67</v>
      </c>
      <c r="B137" s="18">
        <v>7377.1</v>
      </c>
      <c r="C137" s="18">
        <v>1308.7</v>
      </c>
      <c r="D137" s="11">
        <f t="shared" si="4"/>
        <v>17.740033346436945</v>
      </c>
      <c r="E137" s="18">
        <v>1721.4</v>
      </c>
      <c r="F137" s="11">
        <f t="shared" si="5"/>
        <v>76.02532822121529</v>
      </c>
    </row>
    <row r="138" spans="1:6" s="32" customFormat="1" ht="11.25" outlineLevel="3">
      <c r="A138" s="33" t="s">
        <v>51</v>
      </c>
      <c r="B138" s="22">
        <v>6461.8</v>
      </c>
      <c r="C138" s="22">
        <v>1223</v>
      </c>
      <c r="D138" s="34">
        <f t="shared" si="4"/>
        <v>18.926614875112197</v>
      </c>
      <c r="E138" s="22">
        <v>1613</v>
      </c>
      <c r="F138" s="34">
        <f t="shared" si="5"/>
        <v>75.82145071295723</v>
      </c>
    </row>
    <row r="139" spans="1:6" s="7" customFormat="1" ht="10.5" outlineLevel="3">
      <c r="A139" s="4" t="s">
        <v>68</v>
      </c>
      <c r="B139" s="21">
        <f>B141+B142+B145+B143+B144</f>
        <v>1252740.7</v>
      </c>
      <c r="C139" s="21">
        <f>C141+C142+C145+C143+C144</f>
        <v>202359.89999999997</v>
      </c>
      <c r="D139" s="5">
        <f t="shared" si="4"/>
        <v>16.153374756643572</v>
      </c>
      <c r="E139" s="21">
        <f>E141+E142+E145+E143+E144+E146</f>
        <v>249426.2</v>
      </c>
      <c r="F139" s="5">
        <f t="shared" si="5"/>
        <v>81.1301699661062</v>
      </c>
    </row>
    <row r="140" spans="1:6" s="32" customFormat="1" ht="11.25" outlineLevel="3">
      <c r="A140" s="33" t="s">
        <v>51</v>
      </c>
      <c r="B140" s="22">
        <v>626132.5</v>
      </c>
      <c r="C140" s="22">
        <v>136490</v>
      </c>
      <c r="D140" s="34">
        <f t="shared" si="4"/>
        <v>21.79890039248881</v>
      </c>
      <c r="E140" s="22">
        <v>138718.1</v>
      </c>
      <c r="F140" s="34">
        <f t="shared" si="5"/>
        <v>98.39379287922773</v>
      </c>
    </row>
    <row r="141" spans="1:6" ht="11.25" outlineLevel="3">
      <c r="A141" s="9" t="s">
        <v>69</v>
      </c>
      <c r="B141" s="18">
        <v>389687.4</v>
      </c>
      <c r="C141" s="18">
        <v>55833.9</v>
      </c>
      <c r="D141" s="11">
        <f t="shared" si="4"/>
        <v>14.327868953422666</v>
      </c>
      <c r="E141" s="18">
        <v>117877.7</v>
      </c>
      <c r="F141" s="11">
        <f t="shared" si="5"/>
        <v>47.36595641075454</v>
      </c>
    </row>
    <row r="142" spans="1:6" ht="11.25" outlineLevel="3">
      <c r="A142" s="9" t="s">
        <v>70</v>
      </c>
      <c r="B142" s="18">
        <v>803854.4</v>
      </c>
      <c r="C142" s="18">
        <v>133087.3</v>
      </c>
      <c r="D142" s="11">
        <f t="shared" si="4"/>
        <v>16.556144993421693</v>
      </c>
      <c r="E142" s="18">
        <v>113663.8</v>
      </c>
      <c r="F142" s="11">
        <f t="shared" si="5"/>
        <v>117.08855413948855</v>
      </c>
    </row>
    <row r="143" spans="1:6" ht="11.25" outlineLevel="3">
      <c r="A143" s="9" t="s">
        <v>71</v>
      </c>
      <c r="B143" s="18">
        <v>34286</v>
      </c>
      <c r="C143" s="18">
        <v>10321.8</v>
      </c>
      <c r="D143" s="11">
        <f t="shared" si="4"/>
        <v>30.104999125007286</v>
      </c>
      <c r="E143" s="18">
        <v>14208.2</v>
      </c>
      <c r="F143" s="11">
        <f t="shared" si="5"/>
        <v>72.64678143607212</v>
      </c>
    </row>
    <row r="144" spans="1:6" ht="22.5" outlineLevel="3">
      <c r="A144" s="9" t="s">
        <v>72</v>
      </c>
      <c r="B144" s="18">
        <v>221</v>
      </c>
      <c r="C144" s="18">
        <v>0</v>
      </c>
      <c r="D144" s="11">
        <f t="shared" si="4"/>
        <v>0</v>
      </c>
      <c r="E144" s="18">
        <v>17.1</v>
      </c>
      <c r="F144" s="11">
        <f t="shared" si="5"/>
        <v>0</v>
      </c>
    </row>
    <row r="145" spans="1:6" ht="11.25" outlineLevel="3">
      <c r="A145" s="9" t="s">
        <v>73</v>
      </c>
      <c r="B145" s="18">
        <v>24691.9</v>
      </c>
      <c r="C145" s="18">
        <v>3116.9</v>
      </c>
      <c r="D145" s="11">
        <f t="shared" si="4"/>
        <v>12.623167921464123</v>
      </c>
      <c r="E145" s="18">
        <v>3659.4</v>
      </c>
      <c r="F145" s="11">
        <f t="shared" si="5"/>
        <v>85.17516532764934</v>
      </c>
    </row>
    <row r="146" spans="1:6" ht="11.25" outlineLevel="3">
      <c r="A146" s="9" t="s">
        <v>106</v>
      </c>
      <c r="B146" s="18">
        <v>0</v>
      </c>
      <c r="C146" s="18">
        <v>0</v>
      </c>
      <c r="D146" s="11" t="s">
        <v>87</v>
      </c>
      <c r="E146" s="18">
        <v>0</v>
      </c>
      <c r="F146" s="11" t="s">
        <v>87</v>
      </c>
    </row>
    <row r="147" spans="1:6" s="7" customFormat="1" ht="10.5" outlineLevel="3">
      <c r="A147" s="4" t="s">
        <v>93</v>
      </c>
      <c r="B147" s="21">
        <f>B149</f>
        <v>57757.2</v>
      </c>
      <c r="C147" s="21">
        <f>C149</f>
        <v>18350.1</v>
      </c>
      <c r="D147" s="5">
        <f t="shared" si="4"/>
        <v>31.7711038623756</v>
      </c>
      <c r="E147" s="21">
        <f>E149</f>
        <v>23048</v>
      </c>
      <c r="F147" s="5">
        <f t="shared" si="5"/>
        <v>79.61688649774383</v>
      </c>
    </row>
    <row r="148" spans="1:6" s="32" customFormat="1" ht="11.25" outlineLevel="3">
      <c r="A148" s="33" t="s">
        <v>51</v>
      </c>
      <c r="B148" s="22">
        <v>29337.4</v>
      </c>
      <c r="C148" s="22">
        <v>9451.1</v>
      </c>
      <c r="D148" s="34">
        <f t="shared" si="4"/>
        <v>32.21519289371246</v>
      </c>
      <c r="E148" s="22">
        <v>12556.1</v>
      </c>
      <c r="F148" s="34">
        <f t="shared" si="5"/>
        <v>75.27098382459522</v>
      </c>
    </row>
    <row r="149" spans="1:6" ht="11.25" outlineLevel="3">
      <c r="A149" s="9" t="s">
        <v>74</v>
      </c>
      <c r="B149" s="18">
        <v>57757.2</v>
      </c>
      <c r="C149" s="18">
        <v>18350.1</v>
      </c>
      <c r="D149" s="11">
        <f t="shared" si="4"/>
        <v>31.7711038623756</v>
      </c>
      <c r="E149" s="18">
        <v>23048</v>
      </c>
      <c r="F149" s="11">
        <f t="shared" si="5"/>
        <v>79.61688649774383</v>
      </c>
    </row>
    <row r="150" spans="1:6" s="7" customFormat="1" ht="10.5" outlineLevel="3">
      <c r="A150" s="4" t="s">
        <v>75</v>
      </c>
      <c r="B150" s="21">
        <f>B152+B153+B154+B155</f>
        <v>113130.49999999999</v>
      </c>
      <c r="C150" s="21">
        <f>C152+C153+C154+C155</f>
        <v>39414.5</v>
      </c>
      <c r="D150" s="5">
        <f t="shared" si="4"/>
        <v>34.83985309001552</v>
      </c>
      <c r="E150" s="21">
        <f>E152+E153+E154+E155</f>
        <v>36415.6</v>
      </c>
      <c r="F150" s="5">
        <f t="shared" si="5"/>
        <v>108.23520688935511</v>
      </c>
    </row>
    <row r="151" spans="1:6" s="32" customFormat="1" ht="11.25" outlineLevel="3">
      <c r="A151" s="33" t="s">
        <v>51</v>
      </c>
      <c r="B151" s="22">
        <v>5904.9</v>
      </c>
      <c r="C151" s="22">
        <v>1180.7</v>
      </c>
      <c r="D151" s="34">
        <f t="shared" si="4"/>
        <v>19.995258175413642</v>
      </c>
      <c r="E151" s="22">
        <v>1109.1</v>
      </c>
      <c r="F151" s="34">
        <f t="shared" si="5"/>
        <v>106.45568478946895</v>
      </c>
    </row>
    <row r="152" spans="1:6" ht="11.25" outlineLevel="3">
      <c r="A152" s="9" t="s">
        <v>76</v>
      </c>
      <c r="B152" s="18">
        <v>7500</v>
      </c>
      <c r="C152" s="18">
        <v>2675.5</v>
      </c>
      <c r="D152" s="11">
        <f t="shared" si="4"/>
        <v>35.67333333333333</v>
      </c>
      <c r="E152" s="18">
        <v>2091.8</v>
      </c>
      <c r="F152" s="11">
        <f t="shared" si="5"/>
        <v>127.90419734200209</v>
      </c>
    </row>
    <row r="153" spans="1:6" ht="11.25" outlineLevel="3">
      <c r="A153" s="9" t="s">
        <v>77</v>
      </c>
      <c r="B153" s="18">
        <v>61318.2</v>
      </c>
      <c r="C153" s="18">
        <v>16136.5</v>
      </c>
      <c r="D153" s="11">
        <f t="shared" si="4"/>
        <v>26.31600405752289</v>
      </c>
      <c r="E153" s="18">
        <v>14240.5</v>
      </c>
      <c r="F153" s="11">
        <f t="shared" si="5"/>
        <v>113.31413925072854</v>
      </c>
    </row>
    <row r="154" spans="1:6" ht="11.25" outlineLevel="3">
      <c r="A154" s="9" t="s">
        <v>78</v>
      </c>
      <c r="B154" s="18">
        <v>37819.1</v>
      </c>
      <c r="C154" s="18">
        <v>19421.5</v>
      </c>
      <c r="D154" s="11">
        <f t="shared" si="4"/>
        <v>51.353681076493096</v>
      </c>
      <c r="E154" s="18">
        <v>18974.2</v>
      </c>
      <c r="F154" s="11">
        <f t="shared" si="5"/>
        <v>102.35741164317862</v>
      </c>
    </row>
    <row r="155" spans="1:6" ht="11.25" outlineLevel="3">
      <c r="A155" s="9" t="s">
        <v>79</v>
      </c>
      <c r="B155" s="18">
        <v>6493.2</v>
      </c>
      <c r="C155" s="18">
        <v>1181</v>
      </c>
      <c r="D155" s="11">
        <f t="shared" si="4"/>
        <v>18.188258485800528</v>
      </c>
      <c r="E155" s="18">
        <v>1109.1</v>
      </c>
      <c r="F155" s="11">
        <f t="shared" si="5"/>
        <v>106.48273374808403</v>
      </c>
    </row>
    <row r="156" spans="1:6" s="7" customFormat="1" ht="10.5" outlineLevel="3">
      <c r="A156" s="4" t="s">
        <v>80</v>
      </c>
      <c r="B156" s="21">
        <f>B159+B158</f>
        <v>179203.9</v>
      </c>
      <c r="C156" s="21">
        <f>C159+C158</f>
        <v>10014.8</v>
      </c>
      <c r="D156" s="5">
        <f t="shared" si="4"/>
        <v>5.588494446828445</v>
      </c>
      <c r="E156" s="21">
        <f>E159+E158</f>
        <v>9810.8</v>
      </c>
      <c r="F156" s="5">
        <f t="shared" si="5"/>
        <v>102.0793411342602</v>
      </c>
    </row>
    <row r="157" spans="1:6" s="32" customFormat="1" ht="11.25" outlineLevel="3">
      <c r="A157" s="33" t="s">
        <v>51</v>
      </c>
      <c r="B157" s="22">
        <v>27653.2</v>
      </c>
      <c r="C157" s="22">
        <v>6724.8</v>
      </c>
      <c r="D157" s="34">
        <f t="shared" si="4"/>
        <v>24.318342904257012</v>
      </c>
      <c r="E157" s="22">
        <v>7296.1</v>
      </c>
      <c r="F157" s="34">
        <f t="shared" si="5"/>
        <v>92.16978933951015</v>
      </c>
    </row>
    <row r="158" spans="1:6" s="32" customFormat="1" ht="11.25" outlineLevel="3">
      <c r="A158" s="9" t="s">
        <v>81</v>
      </c>
      <c r="B158" s="18">
        <v>13910.4</v>
      </c>
      <c r="C158" s="18">
        <v>4560.5</v>
      </c>
      <c r="D158" s="11">
        <f t="shared" si="4"/>
        <v>32.784822866344605</v>
      </c>
      <c r="E158" s="18">
        <v>6050</v>
      </c>
      <c r="F158" s="11">
        <f t="shared" si="5"/>
        <v>75.3801652892562</v>
      </c>
    </row>
    <row r="159" spans="1:6" ht="11.25" outlineLevel="3">
      <c r="A159" s="9" t="s">
        <v>82</v>
      </c>
      <c r="B159" s="18">
        <v>165293.5</v>
      </c>
      <c r="C159" s="18">
        <v>5454.3</v>
      </c>
      <c r="D159" s="11">
        <f t="shared" si="4"/>
        <v>3.299766778487962</v>
      </c>
      <c r="E159" s="18">
        <v>3760.8</v>
      </c>
      <c r="F159" s="11">
        <f t="shared" si="5"/>
        <v>145.03031269942565</v>
      </c>
    </row>
    <row r="160" spans="1:6" s="7" customFormat="1" ht="10.5" outlineLevel="3">
      <c r="A160" s="4" t="s">
        <v>83</v>
      </c>
      <c r="B160" s="21">
        <f>B162</f>
        <v>2349.5</v>
      </c>
      <c r="C160" s="21">
        <f>C162</f>
        <v>580.2</v>
      </c>
      <c r="D160" s="5">
        <f t="shared" si="4"/>
        <v>24.69461587571824</v>
      </c>
      <c r="E160" s="21">
        <f>E162</f>
        <v>575.2</v>
      </c>
      <c r="F160" s="5">
        <f t="shared" si="5"/>
        <v>100.86926286509039</v>
      </c>
    </row>
    <row r="161" spans="1:6" s="32" customFormat="1" ht="11.25" outlineLevel="3">
      <c r="A161" s="33" t="s">
        <v>51</v>
      </c>
      <c r="B161" s="22">
        <v>931</v>
      </c>
      <c r="C161" s="22">
        <v>212.1</v>
      </c>
      <c r="D161" s="34">
        <f t="shared" si="4"/>
        <v>22.781954887218046</v>
      </c>
      <c r="E161" s="22">
        <v>251.1</v>
      </c>
      <c r="F161" s="34">
        <f t="shared" si="5"/>
        <v>84.46833930704899</v>
      </c>
    </row>
    <row r="162" spans="1:6" ht="11.25" outlineLevel="3">
      <c r="A162" s="9" t="s">
        <v>84</v>
      </c>
      <c r="B162" s="18">
        <v>2349.5</v>
      </c>
      <c r="C162" s="18">
        <v>580.2</v>
      </c>
      <c r="D162" s="11">
        <f t="shared" si="4"/>
        <v>24.69461587571824</v>
      </c>
      <c r="E162" s="18">
        <v>575.2</v>
      </c>
      <c r="F162" s="11">
        <f t="shared" si="5"/>
        <v>100.86926286509039</v>
      </c>
    </row>
    <row r="163" spans="1:6" s="7" customFormat="1" ht="21" outlineLevel="3">
      <c r="A163" s="4" t="s">
        <v>94</v>
      </c>
      <c r="B163" s="21">
        <f>B164</f>
        <v>6169</v>
      </c>
      <c r="C163" s="21">
        <f>C164</f>
        <v>1343.6</v>
      </c>
      <c r="D163" s="5">
        <f t="shared" si="4"/>
        <v>21.779867077322095</v>
      </c>
      <c r="E163" s="21">
        <f>E164</f>
        <v>1519.6</v>
      </c>
      <c r="F163" s="5">
        <f t="shared" si="5"/>
        <v>88.41800473808897</v>
      </c>
    </row>
    <row r="164" spans="1:6" ht="22.5" outlineLevel="3">
      <c r="A164" s="9" t="s">
        <v>95</v>
      </c>
      <c r="B164" s="18">
        <v>6169</v>
      </c>
      <c r="C164" s="18">
        <v>1343.6</v>
      </c>
      <c r="D164" s="11">
        <f t="shared" si="4"/>
        <v>21.779867077322095</v>
      </c>
      <c r="E164" s="18">
        <v>1519.6</v>
      </c>
      <c r="F164" s="11">
        <f t="shared" si="5"/>
        <v>88.41800473808897</v>
      </c>
    </row>
    <row r="165" spans="1:6" s="7" customFormat="1" ht="10.5" outlineLevel="3">
      <c r="A165" s="4" t="s">
        <v>85</v>
      </c>
      <c r="B165" s="21">
        <f>B105+B120+B127+B132+B139+B147+B150+B156+B160+B163</f>
        <v>2174029.4</v>
      </c>
      <c r="C165" s="21">
        <f>C105+C120+C127+C132+C139+C147+C150+C156+C160+C163</f>
        <v>357758.0999999999</v>
      </c>
      <c r="D165" s="5">
        <f t="shared" si="4"/>
        <v>16.455991809494385</v>
      </c>
      <c r="E165" s="21">
        <f>E105+E120+E127+E132+E139+E147+E150+E156+E160+E163</f>
        <v>395870.99999999994</v>
      </c>
      <c r="F165" s="5">
        <f t="shared" si="5"/>
        <v>90.37239403745158</v>
      </c>
    </row>
    <row r="166" spans="1:6" s="32" customFormat="1" ht="11.25" outlineLevel="3">
      <c r="A166" s="35" t="s">
        <v>51</v>
      </c>
      <c r="B166" s="36">
        <f>B107+B109+B111+B115+B119+B121+B130+B133+B140+B148+B151+B157+B161+B113</f>
        <v>835785.3</v>
      </c>
      <c r="C166" s="36">
        <f>C107+C109+C111+C115+C119+C121+C130+C133+C140+C148+C151+C157+C161+C113</f>
        <v>193964.80000000002</v>
      </c>
      <c r="D166" s="34">
        <f t="shared" si="4"/>
        <v>23.207491206174602</v>
      </c>
      <c r="E166" s="36">
        <f>E107+E109+E111+E115+E119+E121+E130+E133+E140+E148+E151+E157+E161+E113</f>
        <v>204560.00000000003</v>
      </c>
      <c r="F166" s="34">
        <f t="shared" si="5"/>
        <v>94.82049276495893</v>
      </c>
    </row>
    <row r="167" spans="1:6" s="7" customFormat="1" ht="10.5" outlineLevel="3">
      <c r="A167" s="4" t="s">
        <v>86</v>
      </c>
      <c r="B167" s="21">
        <v>0</v>
      </c>
      <c r="C167" s="21">
        <f>C103-C165</f>
        <v>93024.70000000001</v>
      </c>
      <c r="D167" s="20" t="s">
        <v>87</v>
      </c>
      <c r="E167" s="21">
        <f>E103-E165</f>
        <v>52030.20000000001</v>
      </c>
      <c r="F167" s="20" t="s">
        <v>87</v>
      </c>
    </row>
    <row r="168" spans="1:6" s="7" customFormat="1" ht="10.5" outlineLevel="3">
      <c r="A168" s="4" t="s">
        <v>142</v>
      </c>
      <c r="B168" s="21">
        <v>0</v>
      </c>
      <c r="C168" s="21">
        <v>-93024.7</v>
      </c>
      <c r="D168" s="20" t="s">
        <v>87</v>
      </c>
      <c r="E168" s="21">
        <v>-52030.2</v>
      </c>
      <c r="F168" s="20" t="s">
        <v>87</v>
      </c>
    </row>
    <row r="169" spans="1:6" s="7" customFormat="1" ht="10.5" outlineLevel="3">
      <c r="A169" s="37"/>
      <c r="B169" s="38"/>
      <c r="C169" s="38"/>
      <c r="D169" s="39"/>
      <c r="E169" s="38"/>
      <c r="F169" s="39"/>
    </row>
    <row r="170" spans="2:6" s="25" customFormat="1" ht="11.25">
      <c r="B170" s="26"/>
      <c r="C170" s="26"/>
      <c r="E170" s="23"/>
      <c r="F170" s="1"/>
    </row>
    <row r="171" spans="1:6" ht="22.5">
      <c r="A171" s="1" t="s">
        <v>144</v>
      </c>
      <c r="E171" s="41" t="s">
        <v>88</v>
      </c>
      <c r="F171" s="41"/>
    </row>
    <row r="172" spans="5:6" s="25" customFormat="1" ht="11.25">
      <c r="E172" s="2"/>
      <c r="F172" s="1"/>
    </row>
    <row r="173" spans="5:6" s="25" customFormat="1" ht="11.25">
      <c r="E173" s="2"/>
      <c r="F173" s="1"/>
    </row>
    <row r="174" ht="11.25"/>
    <row r="175" ht="11.25"/>
  </sheetData>
  <sheetProtection selectLockedCells="1" selectUnlockedCells="1"/>
  <mergeCells count="6">
    <mergeCell ref="A3:F3"/>
    <mergeCell ref="E171:F171"/>
    <mergeCell ref="A2:F2"/>
    <mergeCell ref="A4:F4"/>
    <mergeCell ref="A104:F104"/>
    <mergeCell ref="A7:F7"/>
  </mergeCells>
  <printOptions horizontalCentered="1"/>
  <pageMargins left="0.984251968503937" right="0.3937007874015748" top="0.3937007874015748" bottom="0.3937007874015748" header="0" footer="0"/>
  <pageSetup fitToHeight="5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Ханова Татьяна Владимировна</dc:creator>
  <cp:keywords/>
  <dc:description/>
  <cp:lastModifiedBy>Татьяна С. Ковалева</cp:lastModifiedBy>
  <cp:lastPrinted>2022-05-12T09:59:41Z</cp:lastPrinted>
  <dcterms:created xsi:type="dcterms:W3CDTF">2021-03-31T13:38:29Z</dcterms:created>
  <dcterms:modified xsi:type="dcterms:W3CDTF">2022-05-12T09:59:52Z</dcterms:modified>
  <cp:category/>
  <cp:version/>
  <cp:contentType/>
  <cp:contentStatus/>
</cp:coreProperties>
</file>